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10400" activeTab="1"/>
  </bookViews>
  <sheets>
    <sheet name="All Reg Needs Assigned Points" sheetId="2" r:id="rId1"/>
    <sheet name="All Div Needs Assigned Points" sheetId="3" r:id="rId2"/>
    <sheet name="Highway, Reg Needs" sheetId="4" r:id="rId3"/>
    <sheet name="Highway, Div Needs" sheetId="5" r:id="rId4"/>
    <sheet name="Aviation, Reg Needs" sheetId="6" r:id="rId5"/>
    <sheet name="Aviation, Div Needs" sheetId="7" r:id="rId6"/>
    <sheet name="Bike&amp;Ped, Div Needs" sheetId="8" r:id="rId7"/>
    <sheet name="PTD, Div Needs" sheetId="9" r:id="rId8"/>
    <sheet name="Rail, Reg Needs" sheetId="10" r:id="rId9"/>
    <sheet name="Rail, Div Needs" sheetId="11" r:id="rId10"/>
    <sheet name="Sheet1" sheetId="1" r:id="rId11"/>
  </sheets>
  <definedNames>
    <definedName name="_xlnm._FilterDatabase" localSheetId="1" hidden="1">'All Div Needs Assigned Points'!$A$1:$K$21</definedName>
    <definedName name="_xlnm._FilterDatabase" localSheetId="0" hidden="1">'All Reg Needs Assigned Points'!$A$1:$K$21</definedName>
    <definedName name="_xlnm._FilterDatabase" localSheetId="5" hidden="1">'Aviation, Div Needs'!$A$2:$T$2</definedName>
    <definedName name="_xlnm._FilterDatabase" localSheetId="4" hidden="1">'Aviation, Reg Needs'!$A$2:$U$2</definedName>
    <definedName name="_xlnm._FilterDatabase" localSheetId="6" hidden="1">'Bike&amp;Ped, Div Needs'!$A$2:$U$2</definedName>
    <definedName name="_xlnm._FilterDatabase" localSheetId="3" hidden="1">'Highway, Div Needs'!$A$2:$W$2</definedName>
    <definedName name="_xlnm._FilterDatabase" localSheetId="2" hidden="1">'Highway, Reg Needs'!$A$2:$Y$2</definedName>
    <definedName name="_xlnm._FilterDatabase" localSheetId="9" hidden="1">'Rail, Div Needs'!$A$2:$Q$2</definedName>
    <definedName name="SAPBEXrevision" hidden="1">5</definedName>
    <definedName name="SAPBEXsysID" hidden="1">"PBW"</definedName>
    <definedName name="SAPBEXwbID" hidden="1">"4O8K4I4TPULUO33FOWO3O59AQ"</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 i="11" l="1"/>
  <c r="M4" i="11"/>
  <c r="P3" i="11"/>
  <c r="M3" i="11"/>
  <c r="P3" i="10"/>
  <c r="M3" i="10"/>
  <c r="AP3" i="9"/>
  <c r="T22" i="8"/>
  <c r="T21" i="8"/>
  <c r="T20" i="8"/>
  <c r="T19" i="8"/>
  <c r="T18" i="8"/>
  <c r="T17" i="8"/>
  <c r="T16" i="8"/>
  <c r="T15" i="8"/>
  <c r="T14" i="8"/>
  <c r="T13" i="8"/>
  <c r="T12" i="8"/>
  <c r="T11" i="8"/>
  <c r="T10" i="8"/>
  <c r="T9" i="8"/>
  <c r="T8" i="8"/>
  <c r="T7" i="8"/>
  <c r="T6" i="8"/>
  <c r="T5" i="8"/>
  <c r="T4" i="8"/>
  <c r="T3" i="8"/>
  <c r="N16" i="7"/>
  <c r="Q16" i="7" s="1"/>
  <c r="N15" i="7"/>
  <c r="Q15" i="7" s="1"/>
  <c r="N14" i="7"/>
  <c r="Q14" i="7" s="1"/>
  <c r="N13" i="7"/>
  <c r="Q13" i="7" s="1"/>
  <c r="N12" i="7"/>
  <c r="Q12" i="7" s="1"/>
  <c r="N11" i="7"/>
  <c r="Q11" i="7" s="1"/>
  <c r="N10" i="7"/>
  <c r="Q10" i="7" s="1"/>
  <c r="N9" i="7"/>
  <c r="Q9" i="7" s="1"/>
  <c r="N8" i="7"/>
  <c r="Q8" i="7" s="1"/>
  <c r="N7" i="7"/>
  <c r="Q7" i="7" s="1"/>
  <c r="N6" i="7"/>
  <c r="Q6" i="7" s="1"/>
  <c r="N5" i="7"/>
  <c r="Q5" i="7" s="1"/>
  <c r="N4" i="7"/>
  <c r="Q4" i="7" s="1"/>
  <c r="N3" i="7"/>
  <c r="Q3" i="7" s="1"/>
  <c r="N6" i="6"/>
  <c r="R6" i="6" s="1"/>
  <c r="N5" i="6"/>
  <c r="R5" i="6" s="1"/>
  <c r="N4" i="6"/>
  <c r="R4" i="6" s="1"/>
  <c r="N3" i="6"/>
  <c r="R3" i="6"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R34" i="5"/>
  <c r="S34" i="5" s="1"/>
  <c r="R33" i="5"/>
  <c r="S33" i="5" s="1"/>
  <c r="R32" i="5"/>
  <c r="S32" i="5" s="1"/>
  <c r="R31" i="5"/>
  <c r="S31" i="5" s="1"/>
  <c r="R30" i="5"/>
  <c r="S30" i="5" s="1"/>
  <c r="R29" i="5"/>
  <c r="S29" i="5" s="1"/>
  <c r="R28" i="5"/>
  <c r="S28" i="5" s="1"/>
  <c r="R27" i="5"/>
  <c r="S27" i="5" s="1"/>
  <c r="R26" i="5"/>
  <c r="S26" i="5" s="1"/>
  <c r="R25" i="5"/>
  <c r="S25" i="5" s="1"/>
  <c r="R24" i="5"/>
  <c r="S24" i="5" s="1"/>
  <c r="R23" i="5"/>
  <c r="S23" i="5" s="1"/>
  <c r="R22" i="5"/>
  <c r="S22" i="5" s="1"/>
  <c r="R21" i="5"/>
  <c r="S21" i="5" s="1"/>
  <c r="R20" i="5"/>
  <c r="S20" i="5" s="1"/>
  <c r="R19" i="5"/>
  <c r="S19" i="5" s="1"/>
  <c r="R18" i="5"/>
  <c r="S18" i="5" s="1"/>
  <c r="R17" i="5"/>
  <c r="S17" i="5" s="1"/>
  <c r="R16" i="5"/>
  <c r="S16" i="5" s="1"/>
  <c r="R15" i="5"/>
  <c r="S15" i="5" s="1"/>
  <c r="R14" i="5"/>
  <c r="S14" i="5" s="1"/>
  <c r="R13" i="5"/>
  <c r="S13" i="5" s="1"/>
  <c r="R12" i="5"/>
  <c r="S12" i="5" s="1"/>
  <c r="R11" i="5"/>
  <c r="S11" i="5" s="1"/>
  <c r="R10" i="5"/>
  <c r="S10" i="5" s="1"/>
  <c r="R9" i="5"/>
  <c r="S9" i="5" s="1"/>
  <c r="R8" i="5"/>
  <c r="S8" i="5" s="1"/>
  <c r="R7" i="5"/>
  <c r="S7" i="5" s="1"/>
  <c r="R6" i="5"/>
  <c r="S6" i="5" s="1"/>
  <c r="R5" i="5"/>
  <c r="S5" i="5" s="1"/>
  <c r="R4" i="5"/>
  <c r="S4" i="5" s="1"/>
  <c r="W3" i="5"/>
  <c r="S3" i="5"/>
  <c r="R3" i="5"/>
  <c r="U73" i="4"/>
  <c r="T73" i="4"/>
  <c r="U72" i="4"/>
  <c r="T72" i="4"/>
  <c r="U71" i="4"/>
  <c r="T71" i="4"/>
  <c r="U70" i="4"/>
  <c r="T70" i="4"/>
  <c r="U69" i="4"/>
  <c r="T69" i="4"/>
  <c r="U68" i="4"/>
  <c r="T68" i="4"/>
  <c r="U67" i="4"/>
  <c r="T67" i="4"/>
  <c r="U66" i="4"/>
  <c r="T66" i="4"/>
  <c r="U65" i="4"/>
  <c r="T65" i="4"/>
  <c r="U64" i="4"/>
  <c r="T64" i="4"/>
  <c r="U63" i="4"/>
  <c r="T63" i="4"/>
  <c r="U62" i="4"/>
  <c r="T62" i="4"/>
  <c r="U61" i="4"/>
  <c r="T61" i="4"/>
  <c r="U60" i="4"/>
  <c r="T60" i="4"/>
  <c r="U59" i="4"/>
  <c r="T59" i="4"/>
  <c r="U58" i="4"/>
  <c r="T58" i="4"/>
  <c r="U57" i="4"/>
  <c r="T57" i="4"/>
  <c r="U56" i="4"/>
  <c r="T56" i="4"/>
  <c r="U55" i="4"/>
  <c r="T55" i="4"/>
  <c r="U54" i="4"/>
  <c r="T54" i="4"/>
  <c r="U53" i="4"/>
  <c r="T53" i="4"/>
  <c r="U52" i="4"/>
  <c r="T52" i="4"/>
  <c r="U51" i="4"/>
  <c r="T51" i="4"/>
  <c r="U50" i="4"/>
  <c r="T50" i="4"/>
  <c r="U49" i="4"/>
  <c r="T49" i="4"/>
  <c r="U48" i="4"/>
  <c r="T48" i="4"/>
  <c r="U47" i="4"/>
  <c r="T47" i="4"/>
  <c r="U46" i="4"/>
  <c r="T46" i="4"/>
  <c r="U45" i="4"/>
  <c r="T45" i="4"/>
  <c r="U44" i="4"/>
  <c r="T44" i="4"/>
  <c r="T43" i="4"/>
  <c r="U43" i="4" s="1"/>
  <c r="U42" i="4"/>
  <c r="T42" i="4"/>
  <c r="T41" i="4"/>
  <c r="U41" i="4" s="1"/>
  <c r="T40" i="4"/>
  <c r="U40" i="4" s="1"/>
  <c r="T39" i="4"/>
  <c r="U39" i="4" s="1"/>
  <c r="T38" i="4"/>
  <c r="U38" i="4" s="1"/>
  <c r="T37" i="4"/>
  <c r="U37" i="4" s="1"/>
  <c r="T36" i="4"/>
  <c r="U36" i="4" s="1"/>
  <c r="T35" i="4"/>
  <c r="U35" i="4" s="1"/>
  <c r="T34" i="4"/>
  <c r="U34" i="4" s="1"/>
  <c r="T33" i="4"/>
  <c r="U33" i="4" s="1"/>
  <c r="T32" i="4"/>
  <c r="U32" i="4" s="1"/>
  <c r="T31" i="4"/>
  <c r="U31" i="4" s="1"/>
  <c r="T30" i="4"/>
  <c r="U30" i="4" s="1"/>
  <c r="T29" i="4"/>
  <c r="U29" i="4" s="1"/>
  <c r="T28" i="4"/>
  <c r="U28" i="4" s="1"/>
  <c r="T27" i="4"/>
  <c r="U27" i="4" s="1"/>
  <c r="T26" i="4"/>
  <c r="U26" i="4" s="1"/>
  <c r="T25" i="4"/>
  <c r="U25" i="4" s="1"/>
  <c r="T24" i="4"/>
  <c r="U24" i="4" s="1"/>
  <c r="T23" i="4"/>
  <c r="U23" i="4" s="1"/>
  <c r="T22" i="4"/>
  <c r="U22" i="4" s="1"/>
  <c r="T21" i="4"/>
  <c r="U21" i="4" s="1"/>
  <c r="T20" i="4"/>
  <c r="U20" i="4" s="1"/>
  <c r="T19" i="4"/>
  <c r="U19" i="4" s="1"/>
  <c r="T18" i="4"/>
  <c r="U18" i="4" s="1"/>
  <c r="T17" i="4"/>
  <c r="U17" i="4" s="1"/>
  <c r="T16" i="4"/>
  <c r="U16" i="4" s="1"/>
  <c r="T15" i="4"/>
  <c r="U15" i="4" s="1"/>
  <c r="T14" i="4"/>
  <c r="U14" i="4" s="1"/>
  <c r="T13" i="4"/>
  <c r="U13" i="4" s="1"/>
  <c r="T12" i="4"/>
  <c r="U12" i="4" s="1"/>
  <c r="T11" i="4"/>
  <c r="U11" i="4" s="1"/>
  <c r="T10" i="4"/>
  <c r="U10" i="4" s="1"/>
  <c r="T9" i="4"/>
  <c r="U9" i="4" s="1"/>
  <c r="T8" i="4"/>
  <c r="U8" i="4" s="1"/>
  <c r="T7" i="4"/>
  <c r="U7" i="4" s="1"/>
  <c r="T6" i="4"/>
  <c r="U6" i="4" s="1"/>
  <c r="T5" i="4"/>
  <c r="U5" i="4" s="1"/>
  <c r="T4" i="4"/>
  <c r="U4" i="4" s="1"/>
  <c r="Y3" i="4"/>
  <c r="U3" i="4"/>
  <c r="T3" i="4"/>
</calcChain>
</file>

<file path=xl/sharedStrings.xml><?xml version="1.0" encoding="utf-8"?>
<sst xmlns="http://schemas.openxmlformats.org/spreadsheetml/2006/main" count="2388" uniqueCount="741">
  <si>
    <t>SPOT ID</t>
  </si>
  <si>
    <t>Mode</t>
  </si>
  <si>
    <t>Project Category</t>
  </si>
  <si>
    <t>TIP</t>
  </si>
  <si>
    <t>Route</t>
  </si>
  <si>
    <t>Description</t>
  </si>
  <si>
    <t>County</t>
  </si>
  <si>
    <t>MPO/RPO</t>
  </si>
  <si>
    <t>Project Cost</t>
  </si>
  <si>
    <t>Division Local Input Points</t>
  </si>
  <si>
    <t xml:space="preserve">Regional SPOT score </t>
  </si>
  <si>
    <t>H090452-B</t>
  </si>
  <si>
    <t>Highway</t>
  </si>
  <si>
    <t>Regional Impact</t>
  </si>
  <si>
    <t>US-25 Merrimon Avenue</t>
  </si>
  <si>
    <t>Improve intersection</t>
  </si>
  <si>
    <t>Buncombe</t>
  </si>
  <si>
    <t>French Broad River MPO</t>
  </si>
  <si>
    <t>H090452-A</t>
  </si>
  <si>
    <t>H129600-B</t>
  </si>
  <si>
    <t>Statewide Mobility</t>
  </si>
  <si>
    <t>I-2513B</t>
  </si>
  <si>
    <t xml:space="preserve">I-26 </t>
  </si>
  <si>
    <t>Construct Multi-Lane Freeway, Part on New Location</t>
  </si>
  <si>
    <t>H141130</t>
  </si>
  <si>
    <t>I-40</t>
  </si>
  <si>
    <t>Upgrade Interchange, Exit 100 at I-40 and Jamestown Road (SR 1142)</t>
  </si>
  <si>
    <t>Burke</t>
  </si>
  <si>
    <t>Greater Hickory MPO</t>
  </si>
  <si>
    <t>H090042</t>
  </si>
  <si>
    <t>I-5009</t>
  </si>
  <si>
    <t xml:space="preserve">I-40 </t>
  </si>
  <si>
    <t xml:space="preserve"> Interchange Improvements, Exit 103 / US 64 -Burkemont Ave.</t>
  </si>
  <si>
    <t>H090364-A</t>
  </si>
  <si>
    <t>U-2801A</t>
  </si>
  <si>
    <t>US-25-ALT-Sweeten Creek Road</t>
  </si>
  <si>
    <t>Widen to Multi-Lanes</t>
  </si>
  <si>
    <t>H141872</t>
  </si>
  <si>
    <t>Upgrade interchange, Exit 50 / US 25 - Hendersonville Rd - EB ramp</t>
  </si>
  <si>
    <t>H141920</t>
  </si>
  <si>
    <t>Upgrade interchange , Exit 107 - Drexel Road</t>
  </si>
  <si>
    <t>H129600-A</t>
  </si>
  <si>
    <t>I-2513A</t>
  </si>
  <si>
    <t>Add Additional Lanes.</t>
  </si>
  <si>
    <t>H141876</t>
  </si>
  <si>
    <t>Upgrade interchange -  Exit 51 / US 25A - Sweeten Creek Rd - EB ramp</t>
  </si>
  <si>
    <t>H090041</t>
  </si>
  <si>
    <t>I-5008</t>
  </si>
  <si>
    <t>SR 1734/SR 1826 (Exit 111).  Revise interchange to Diamond Configuration.</t>
  </si>
  <si>
    <t>H090002-AA</t>
  </si>
  <si>
    <t>A-0010AA</t>
  </si>
  <si>
    <t xml:space="preserve">I-26 , US-23 , US-19 </t>
  </si>
  <si>
    <t>Upgrade Roadway to interstate Standards and Add Additional Lanes.</t>
  </si>
  <si>
    <t>H090181</t>
  </si>
  <si>
    <t>R-2642</t>
  </si>
  <si>
    <t xml:space="preserve">NC-226 </t>
  </si>
  <si>
    <t>I-40 to US 221. Widen to Multi- Lanes.</t>
  </si>
  <si>
    <t>Mcdowell</t>
  </si>
  <si>
    <t>Isothermal RPO</t>
  </si>
  <si>
    <t>H141467</t>
  </si>
  <si>
    <t>US-70 Tunnel Road</t>
  </si>
  <si>
    <t>ACCESS MANAGEMENT AND SPOT INTERSECTION IMPROVEMENTS; COORDINATE WITH BIKE PLAN</t>
  </si>
  <si>
    <t>H090394-B</t>
  </si>
  <si>
    <t>U-3403B</t>
  </si>
  <si>
    <t>NC-191 Brevard Road/Old Haywood Road</t>
  </si>
  <si>
    <t>Widen to Multi-Lanes with Bicycle Lanes</t>
  </si>
  <si>
    <t>H141972</t>
  </si>
  <si>
    <t>Widen roadway to add capacity and for safety from Exit 47 to Exit 55.</t>
  </si>
  <si>
    <t>H111311</t>
  </si>
  <si>
    <t>I-4409</t>
  </si>
  <si>
    <t>Convert Grade Separation to interchange.  Widen SR 2500 (Blue Ridge Road) to Three Lanes from US 70 to South of I-40 and Upgrade Roadway South of I-40 to SR 2713</t>
  </si>
  <si>
    <t>H090538</t>
  </si>
  <si>
    <t xml:space="preserve">NC-181 </t>
  </si>
  <si>
    <t>Widen NC 181 in Morganton from SR 1414 (St Mary'S Church Road) to Morganton Etj.</t>
  </si>
  <si>
    <t>A130186</t>
  </si>
  <si>
    <t>Aviation</t>
  </si>
  <si>
    <t>AVL - Asheville Regional Airport</t>
  </si>
  <si>
    <t>WRIGHT BROTHERS WAY ROAD EXTENSION  Design and construction of an extension to Wright Brothers Way Road, which will provide additional public and vehicular access to general aviation areas of the airport. (includes Project Request Numbers: 2781 )</t>
  </si>
  <si>
    <t xml:space="preserve">Buncombe </t>
  </si>
  <si>
    <t>A130185</t>
  </si>
  <si>
    <t>SNOW REMOVAL EQUIPMENT - PLOW TRUCKS Purchase new snow plow trucks to assist with snow removal at the airport. (includes Project Request Numbers: 2779 )</t>
  </si>
  <si>
    <t>Division SPOT score</t>
  </si>
  <si>
    <t>H090486-B</t>
  </si>
  <si>
    <t>U-4715B</t>
  </si>
  <si>
    <t>Asheville Signal System</t>
  </si>
  <si>
    <t>Asheville Signal System - Citywide Signal Improvements.</t>
  </si>
  <si>
    <t>Upgrade Interchange 100 at I-40 and Jamestown Road (SR 1142)</t>
  </si>
  <si>
    <t>H141930</t>
  </si>
  <si>
    <t>NC-81 Swannanoa River Road</t>
  </si>
  <si>
    <t xml:space="preserve">Widen roadway to add capacity. </t>
  </si>
  <si>
    <t>H141901</t>
  </si>
  <si>
    <t>Division Needs</t>
  </si>
  <si>
    <t>SR 1001 (Sugar Hill Road)</t>
  </si>
  <si>
    <t xml:space="preserve">Improve capacity by by constructing a three or five lane section on SR 1001, Sugar Hill Road from I-40 WB ramps to 0.3 miles west of I-40 EB ramps. </t>
  </si>
  <si>
    <t>H142140</t>
  </si>
  <si>
    <t>SR-2002 Riceville Road</t>
  </si>
  <si>
    <t xml:space="preserve">Upgrade to NCDOT standards and add turn lanes and signals where needed to improve safety. </t>
  </si>
  <si>
    <t>H090842</t>
  </si>
  <si>
    <t>SR-2241 Oak Street</t>
  </si>
  <si>
    <t>Widen Existing Two-Lane Facility to a Three Lane Curb and Gutter Typical Section.</t>
  </si>
  <si>
    <t>Rutherford</t>
  </si>
  <si>
    <t>H142129</t>
  </si>
  <si>
    <t>SR-3116 Mills Gap Road</t>
  </si>
  <si>
    <t xml:space="preserve">Upgrade existing roadway to NCDOT standards and add turn lanes and signals where needed to increase safety. </t>
  </si>
  <si>
    <t>B142210</t>
  </si>
  <si>
    <t>Bike-Ped</t>
  </si>
  <si>
    <t>SR 2002 (Riceville Road)</t>
  </si>
  <si>
    <t>Construct approximately 2500 linear feet of sidewalk.</t>
  </si>
  <si>
    <t>B142041</t>
  </si>
  <si>
    <t>Thermal Belt Rail Trail 2</t>
  </si>
  <si>
    <t>Grade and pave existing Thermal Belt Rail Trail from US to SR 2169, Oakland Road</t>
  </si>
  <si>
    <t xml:space="preserve">Rutherford </t>
  </si>
  <si>
    <t>B142038</t>
  </si>
  <si>
    <t>Thermal Belt Rail Trail 1</t>
  </si>
  <si>
    <t>Widen and resurface existing trail</t>
  </si>
  <si>
    <t>A130290</t>
  </si>
  <si>
    <t>FQD - Rutherford County - Marchman Field</t>
  </si>
  <si>
    <t>LAND ACQUISITION - RW 19 END    Land currently under easement needs to be acquired (fee simple) for control of the current RPZ and for future expansion opportunities. (includes Project Request Numbers: 2272 )</t>
  </si>
  <si>
    <t>From / Cross Street</t>
  </si>
  <si>
    <t>To</t>
  </si>
  <si>
    <t>Specific Improvement Type</t>
  </si>
  <si>
    <t>Cost to NCDOT</t>
  </si>
  <si>
    <t>Regional Impact Quantiative Score
(Out of 70)</t>
  </si>
  <si>
    <t>First MPO/RPO</t>
  </si>
  <si>
    <t>First County</t>
  </si>
  <si>
    <t>Congestion Division Score V/C</t>
  </si>
  <si>
    <t>Safety Division Score</t>
  </si>
  <si>
    <t>Cost Effectiveness Division Score</t>
  </si>
  <si>
    <t>Freight Volume Division Score</t>
  </si>
  <si>
    <t xml:space="preserve">Transportation Plan Consistency Division Score </t>
  </si>
  <si>
    <t xml:space="preserve">Corridor Continuity Division Score  </t>
  </si>
  <si>
    <t xml:space="preserve">Multimodel Accommodations Division Score  </t>
  </si>
  <si>
    <t>Total Division DE Ranking Points (weighted for 100 point max)</t>
  </si>
  <si>
    <t>SPOT + 15%DE</t>
  </si>
  <si>
    <t>Division 13 Rank</t>
  </si>
  <si>
    <t>DE Points Awarded</t>
  </si>
  <si>
    <t>Comment</t>
  </si>
  <si>
    <t>Edgewood Rd</t>
  </si>
  <si>
    <t>10 - Improve Intersection</t>
  </si>
  <si>
    <t xml:space="preserve"> </t>
  </si>
  <si>
    <t>W. T. Weaver Blvd.</t>
  </si>
  <si>
    <t>North of SR 3548 (Haywood Road)</t>
  </si>
  <si>
    <t>US 19/23/70</t>
  </si>
  <si>
    <t>8 - Improve Interchange</t>
  </si>
  <si>
    <t>H090832</t>
  </si>
  <si>
    <t xml:space="preserve">I-240 </t>
  </si>
  <si>
    <t>US 25 (Merrimon Avenue)</t>
  </si>
  <si>
    <t>I-240/Merrimon Avenue - interchange Redesign.</t>
  </si>
  <si>
    <t xml:space="preserve">MPO did not assign points to this project. </t>
  </si>
  <si>
    <t>Jamestown Road</t>
  </si>
  <si>
    <t>US 64 (Burkemont Road)</t>
  </si>
  <si>
    <t>interchange Improvements.</t>
  </si>
  <si>
    <t>H140327</t>
  </si>
  <si>
    <t>US-25 McDowell Street</t>
  </si>
  <si>
    <t>SR 3214 Biltmore Ave</t>
  </si>
  <si>
    <t>US 25 Southside Ave</t>
  </si>
  <si>
    <t>Access Management, spot intersection, and other operational improvements.</t>
  </si>
  <si>
    <t>11 - Access Management</t>
  </si>
  <si>
    <t>US 25 (Hendersonville Road)</t>
  </si>
  <si>
    <t>SR 3081 (Rock Hill Road)</t>
  </si>
  <si>
    <t>1 - Widen Existing Roadway</t>
  </si>
  <si>
    <t>13 - Citywide Signal System</t>
  </si>
  <si>
    <t>Upgrade interchange - EB ramp</t>
  </si>
  <si>
    <t>North of I-26/I-40 Split</t>
  </si>
  <si>
    <t>US 25A (Sweeten Creek Road)</t>
  </si>
  <si>
    <t xml:space="preserve">SR 1712 (Drexel Road) </t>
  </si>
  <si>
    <t xml:space="preserve">Upgrade interchange </t>
  </si>
  <si>
    <t>SR 1734 (Carolina Street Se)/SR 1826</t>
  </si>
  <si>
    <t>North of I-240 in Asheville</t>
  </si>
  <si>
    <t>US 25</t>
  </si>
  <si>
    <t>US 221</t>
  </si>
  <si>
    <t>I-240</t>
  </si>
  <si>
    <t>Beverly Road</t>
  </si>
  <si>
    <t>H140326</t>
  </si>
  <si>
    <t>US-25-ALT-Biltmore Avenue, SR-3214-BUS-Biltmore Avenue</t>
  </si>
  <si>
    <t>SR 3284 Charlotte Street/US 25 Southside Ave</t>
  </si>
  <si>
    <t>NC 191 (Brevard Road) Exit 47</t>
  </si>
  <si>
    <t>SR 2838 (Porters Cove Road)  Exit 55</t>
  </si>
  <si>
    <t xml:space="preserve">Widen roadway to add capacity and for safety. </t>
  </si>
  <si>
    <t>SR-2500 Blue Ridge Road</t>
  </si>
  <si>
    <t>NC 146</t>
  </si>
  <si>
    <t>North of Blue Ridge Parkway</t>
  </si>
  <si>
    <t>SR 1414 (St Mary'S Church Road)</t>
  </si>
  <si>
    <t>Morganton Etj</t>
  </si>
  <si>
    <t>H090504</t>
  </si>
  <si>
    <t>NC 226 Alternate</t>
  </si>
  <si>
    <t>US 19E</t>
  </si>
  <si>
    <t>Widen to 4 Lanes</t>
  </si>
  <si>
    <t>High Country RPO</t>
  </si>
  <si>
    <t>Mitchell</t>
  </si>
  <si>
    <t>SR 3214 (Biltmore Avenue)</t>
  </si>
  <si>
    <t>US 74A (South Tunnel Road)</t>
  </si>
  <si>
    <t>H141856</t>
  </si>
  <si>
    <t xml:space="preserve">NC-112 Sardis Road </t>
  </si>
  <si>
    <t>NC 191 (Brevard Road)</t>
  </si>
  <si>
    <t>SR 3412 (Sand Hill Road)</t>
  </si>
  <si>
    <t xml:space="preserve">Widen to add capacity and improve safety. </t>
  </si>
  <si>
    <t>H090274-C</t>
  </si>
  <si>
    <t>R-4406C</t>
  </si>
  <si>
    <t xml:space="preserve">US-19 , US-23 </t>
  </si>
  <si>
    <t>SR 1200 (Wiggins Road)</t>
  </si>
  <si>
    <t>NC 151</t>
  </si>
  <si>
    <t>NC 215 in Canton to Multi-Lanes near NC 151. Widen to Multi-Lanes. (Coordinate with B-3656).  Section C:  SR 1200 (Wiggins Road) to NC 151.</t>
  </si>
  <si>
    <t>H111253</t>
  </si>
  <si>
    <t>SR 1440</t>
  </si>
  <si>
    <t>SR 1419</t>
  </si>
  <si>
    <t>Widen to a Three Lane Section with Wide Paved Shoulders.</t>
  </si>
  <si>
    <t>H090002-AC</t>
  </si>
  <si>
    <t>A-0010AC</t>
  </si>
  <si>
    <t>SR 2207</t>
  </si>
  <si>
    <t>South of SR 2148</t>
  </si>
  <si>
    <t>Upgrade Roadway to interstate Standards and Add Additional Lanes</t>
  </si>
  <si>
    <t>17 - Upgrade Freeway to Interstate Standards</t>
  </si>
  <si>
    <t>H090126</t>
  </si>
  <si>
    <t>R-2549</t>
  </si>
  <si>
    <t xml:space="preserve">US-64 , NC-18 </t>
  </si>
  <si>
    <t>Multi-Lanes North of Morganton</t>
  </si>
  <si>
    <t>Multi-Lanes in Gamewell</t>
  </si>
  <si>
    <t>Multi-Lanes North of Morganton to Existing Multi-Lanes in Gamewell. Widen  to Multi-Lanes.</t>
  </si>
  <si>
    <t>H090002-AB</t>
  </si>
  <si>
    <t>A-0010AB</t>
  </si>
  <si>
    <t>H111028</t>
  </si>
  <si>
    <t xml:space="preserve">US-70 </t>
  </si>
  <si>
    <t>US 221/NC 226</t>
  </si>
  <si>
    <t>US 70/221</t>
  </si>
  <si>
    <t>Construct a Bypass of the City of Marion</t>
  </si>
  <si>
    <t>5 - Construct Roadway on New Location</t>
  </si>
  <si>
    <t>H140310</t>
  </si>
  <si>
    <t>US-19-BUS-Haywood Road, US-23-BUS-Haywood Road</t>
  </si>
  <si>
    <t>SR 3412 Sand Hill Road</t>
  </si>
  <si>
    <t>SR 1855 Westwood Place</t>
  </si>
  <si>
    <t>Upgrade roadway and spot intersection improvements</t>
  </si>
  <si>
    <t>16 - Modernize Roadway</t>
  </si>
  <si>
    <t>H111024</t>
  </si>
  <si>
    <t>US-221-BUS-</t>
  </si>
  <si>
    <t>Georgia Ave</t>
  </si>
  <si>
    <t>Widen Roadway to Three Lane with Curb and Gutter and Extend Sidewalk</t>
  </si>
  <si>
    <t>H090068-BB</t>
  </si>
  <si>
    <t>R-2233BB</t>
  </si>
  <si>
    <t>US-221 New Route - Rutherfordton Bypass</t>
  </si>
  <si>
    <t>North of US 74 Business</t>
  </si>
  <si>
    <t>North of SR 1366 (Roper Loop Road)</t>
  </si>
  <si>
    <t>Construct Multi-Lanes on New Location.</t>
  </si>
  <si>
    <t>H140302</t>
  </si>
  <si>
    <t>US-74-ALT-Fairview Road</t>
  </si>
  <si>
    <t>NC 81 Swannanoa River Road</t>
  </si>
  <si>
    <t>Cedar Street</t>
  </si>
  <si>
    <t>Implement Access Management and spot intersection improvements</t>
  </si>
  <si>
    <t>H111158</t>
  </si>
  <si>
    <t>NC-213 New Route</t>
  </si>
  <si>
    <t>I-26</t>
  </si>
  <si>
    <t>SR 1565 (Gabriels Creek Road)</t>
  </si>
  <si>
    <t>Construct Two-Lane Roadway on New Location</t>
  </si>
  <si>
    <t>Madison</t>
  </si>
  <si>
    <t>H090920</t>
  </si>
  <si>
    <t>US-19-BUS-Weaverville Highway, US-23-BUS-</t>
  </si>
  <si>
    <t>Asheville/Woodfin Town Limit</t>
  </si>
  <si>
    <t>SR 1740 (New Stock Road)</t>
  </si>
  <si>
    <t>Weaverville Highway - Woodfin - Major Upgrade</t>
  </si>
  <si>
    <t>H090194-A</t>
  </si>
  <si>
    <t>R-2813A</t>
  </si>
  <si>
    <t>NC-146 Long Shoals Road</t>
  </si>
  <si>
    <t>West of SR 3501 (Clayton Road)</t>
  </si>
  <si>
    <t>NC 191 to US 25. Widen to Multi- Lanes with Curb and Gutter.  Section A:  NC 191 (Brevard Road) to West of SR 3501 (Clayton Road).</t>
  </si>
  <si>
    <t>H090846</t>
  </si>
  <si>
    <t>R-5112</t>
  </si>
  <si>
    <t>Construct Two Lane Improvements and Widen to Multi-Lanes.</t>
  </si>
  <si>
    <t>H090068-BA</t>
  </si>
  <si>
    <t>R-2233BA</t>
  </si>
  <si>
    <t xml:space="preserve">US-221 </t>
  </si>
  <si>
    <t>North of US 74 Bypass</t>
  </si>
  <si>
    <t>Widen to Multi-Lane</t>
  </si>
  <si>
    <t>6 - Widen Existing Roadway and Construct Part on New Location</t>
  </si>
  <si>
    <t>H111315</t>
  </si>
  <si>
    <t>US 70 (Tunnel Road)</t>
  </si>
  <si>
    <t>US 74 (South Tunnel Road)</t>
  </si>
  <si>
    <t>Add On-Street Parking, Intersection and Signal Upgrades, Railroad Crossing Improvements, Bridge Reconstruction, Streetscape Elements, and Multiuse Path where feasible</t>
  </si>
  <si>
    <t>H111252</t>
  </si>
  <si>
    <t>SR 1001</t>
  </si>
  <si>
    <t>SR 1761</t>
  </si>
  <si>
    <t>Widen to a Three Lane Section.  Drainage Improvements</t>
  </si>
  <si>
    <t>H140306</t>
  </si>
  <si>
    <t>London Road</t>
  </si>
  <si>
    <t>Add TWLTL or turn lanes, improve intersections, access management</t>
  </si>
  <si>
    <t>H141925</t>
  </si>
  <si>
    <t>Alt US 74A (South Tunnel Road)</t>
  </si>
  <si>
    <t>Widen roadway to add capacity.</t>
  </si>
  <si>
    <t>H111239</t>
  </si>
  <si>
    <t xml:space="preserve">NC-114 </t>
  </si>
  <si>
    <t>US-70</t>
  </si>
  <si>
    <t>Widen NC 114 to a Three Lane Section.  Improve Configuration of Exit 107 interchange on I-40</t>
  </si>
  <si>
    <t>H140313</t>
  </si>
  <si>
    <t>US-19-BUS-Haywood Road</t>
  </si>
  <si>
    <t>US 19/23 Patton Avenue</t>
  </si>
  <si>
    <t>Add TWLTL or turn lanes and improve intersections.</t>
  </si>
  <si>
    <t>H111159</t>
  </si>
  <si>
    <t xml:space="preserve">US-25 </t>
  </si>
  <si>
    <t>NC 251</t>
  </si>
  <si>
    <t>North Main Street (US 25/US70 Bus)</t>
  </si>
  <si>
    <t>US 25/US 70 - Widening (Marshall) from NC 251 to North Main Street (US 25/US70 Bus)</t>
  </si>
  <si>
    <t>Land-of-Sky RPO</t>
  </si>
  <si>
    <t>H090394-A</t>
  </si>
  <si>
    <t>U-3403A</t>
  </si>
  <si>
    <t>NC 280</t>
  </si>
  <si>
    <t>H090047-E</t>
  </si>
  <si>
    <t>R-0204E</t>
  </si>
  <si>
    <t>SR 1153</t>
  </si>
  <si>
    <t>Widen to Multi-Lanes.</t>
  </si>
  <si>
    <t>H090166-A</t>
  </si>
  <si>
    <t>R-2597A</t>
  </si>
  <si>
    <t>SR 1325 (Nanney town Road)</t>
  </si>
  <si>
    <t>H090110-A</t>
  </si>
  <si>
    <t>R-2520A</t>
  </si>
  <si>
    <t>US-19 US 19E</t>
  </si>
  <si>
    <t>East of Spruce Pine in Mitchel County</t>
  </si>
  <si>
    <t>SR 1106 (Mullin Hill Road) in Avery County</t>
  </si>
  <si>
    <t>H141905</t>
  </si>
  <si>
    <t xml:space="preserve">US-74 </t>
  </si>
  <si>
    <t>US 74 at Mooresboro</t>
  </si>
  <si>
    <t>Upgrade freeway to interstate standards</t>
  </si>
  <si>
    <t>H090047-D</t>
  </si>
  <si>
    <t>R-0204D</t>
  </si>
  <si>
    <t>NC 226 intersection South of Marion</t>
  </si>
  <si>
    <t>H090166-C</t>
  </si>
  <si>
    <t>R-2597C</t>
  </si>
  <si>
    <t>SR 1781 (Polly Sprout Road) Northern intersection</t>
  </si>
  <si>
    <t>SR 1153 (Goose Creek Road)</t>
  </si>
  <si>
    <t>H090845</t>
  </si>
  <si>
    <t>SR 1563</t>
  </si>
  <si>
    <t>Improve Alignment and Resurface NC 226 Between US 221 to SR 1563</t>
  </si>
  <si>
    <t>H090419</t>
  </si>
  <si>
    <t>NC 226 (toe Cane Road)</t>
  </si>
  <si>
    <t>Widen the Existing Facility to 4 Lanes with Shoulders and a Median from US 19E to Bakersville.</t>
  </si>
  <si>
    <t>H090092</t>
  </si>
  <si>
    <t>R-2426</t>
  </si>
  <si>
    <t xml:space="preserve">NC-208 </t>
  </si>
  <si>
    <t>US 25/70</t>
  </si>
  <si>
    <t>Tennessee State Line</t>
  </si>
  <si>
    <t>US 25/70 to Tennessee State Line.  Upgrade Two Lane Roadway.</t>
  </si>
  <si>
    <t>H141042</t>
  </si>
  <si>
    <t xml:space="preserve">NC-126 </t>
  </si>
  <si>
    <t>Watermill Rd</t>
  </si>
  <si>
    <t>Independence Blvd</t>
  </si>
  <si>
    <t>Construct Wide Outside Shoulders to Support Bicycles and improve safety. 3.2 miles from Watermill Road to Independence Blvd.</t>
  </si>
  <si>
    <t>H090164-B</t>
  </si>
  <si>
    <t>R-2596B</t>
  </si>
  <si>
    <t>SR 1569 (North Cove School Road)</t>
  </si>
  <si>
    <t>SR 1571 (English Road)</t>
  </si>
  <si>
    <t>H090137</t>
  </si>
  <si>
    <t>R-2599</t>
  </si>
  <si>
    <t>NC 197</t>
  </si>
  <si>
    <t>NC 261</t>
  </si>
  <si>
    <t>NC 197 to NC 261.  Upgrade Two Lanes.</t>
  </si>
  <si>
    <t>H129051</t>
  </si>
  <si>
    <t>R-3612</t>
  </si>
  <si>
    <t>US-221-ALT-</t>
  </si>
  <si>
    <t>SR 1920 (Main Street) in Henrietta</t>
  </si>
  <si>
    <t>SR 1941 (Melton Street) in Caroleen</t>
  </si>
  <si>
    <t>Modernize Roadway</t>
  </si>
  <si>
    <t>H090164-C</t>
  </si>
  <si>
    <t>R-2596C</t>
  </si>
  <si>
    <t>SR 1571 (English Road) in Mcdowell County</t>
  </si>
  <si>
    <t>NC 194 in Avery County</t>
  </si>
  <si>
    <t>H090672</t>
  </si>
  <si>
    <t>SR 1325 (Beans Creek Road)</t>
  </si>
  <si>
    <t>Upgrade the Existing Facility to 24 Ft Shoulder Section.</t>
  </si>
  <si>
    <t>H111251</t>
  </si>
  <si>
    <t>SR 1304</t>
  </si>
  <si>
    <t>SR 1254</t>
  </si>
  <si>
    <t>Widen Curves and Add Paved Shoulders.  with Some Re-Alignment</t>
  </si>
  <si>
    <t>Unifour RPO</t>
  </si>
  <si>
    <t>H141408</t>
  </si>
  <si>
    <t>NC-126 , SR-1234 Benfields Landing Rd, SR-1223 N Powerhouse Rd</t>
  </si>
  <si>
    <t>NC 126</t>
  </si>
  <si>
    <t>SR 1234</t>
  </si>
  <si>
    <t>Modernization of roadways that loop around Lake James to support bicycle and pedestrian traffic.</t>
  </si>
  <si>
    <t>H090166-B</t>
  </si>
  <si>
    <t>R-2597B</t>
  </si>
  <si>
    <t>SR 1325 (Nanney Town Road)</t>
  </si>
  <si>
    <t>H090648</t>
  </si>
  <si>
    <t xml:space="preserve">NC-80 </t>
  </si>
  <si>
    <t>SR 1171 (Snow Creek Road)</t>
  </si>
  <si>
    <t>Upgrade the Existing 2 Lane Facility to 24 Ft Shoulder Section.</t>
  </si>
  <si>
    <t>Yancey</t>
  </si>
  <si>
    <t>H090157</t>
  </si>
  <si>
    <t>R-2589</t>
  </si>
  <si>
    <t xml:space="preserve">NC-209 </t>
  </si>
  <si>
    <t>NC 63 at Trust</t>
  </si>
  <si>
    <t>US 25/70 in Hot Springs</t>
  </si>
  <si>
    <t>NC 63 at Trust to US 25/70 in Hot Springs.  Upgrade Two Lane Roadway.</t>
  </si>
  <si>
    <t>H141915</t>
  </si>
  <si>
    <t>US-19 W</t>
  </si>
  <si>
    <t>SR 1454 (Cane River School Road)</t>
  </si>
  <si>
    <t xml:space="preserve">0.3 miles past SR 1379 (Whittington Road) </t>
  </si>
  <si>
    <t xml:space="preserve">Widen road and shoulders to improve safety. Heavy truck traffic. </t>
  </si>
  <si>
    <t>H090645</t>
  </si>
  <si>
    <t>US-19 US 19W</t>
  </si>
  <si>
    <t>Upgrade the Existing Facility to 24 Ft Shoulder Section. (Mountainous Area)</t>
  </si>
  <si>
    <t>H090723</t>
  </si>
  <si>
    <t xml:space="preserve">NC-197 </t>
  </si>
  <si>
    <t>NC 226</t>
  </si>
  <si>
    <t>Existing Three Lane Section</t>
  </si>
  <si>
    <t>Improve Alignment, increase Lane Width, and Resurface NC 197 from NC 226 North to the Existing Three Lane Section</t>
  </si>
  <si>
    <t>Division Needs Quantiative Score
(Out of 50)</t>
  </si>
  <si>
    <t>Total Division Ranking Points (weighted for 100 point max)</t>
  </si>
  <si>
    <t>SPOT + 25%DE</t>
  </si>
  <si>
    <t>Cost prohibitive for Division funding</t>
  </si>
  <si>
    <t>Cost excessive for service rendered</t>
  </si>
  <si>
    <t>SR 2285 (Clear Vista Lane)</t>
  </si>
  <si>
    <t>H090491</t>
  </si>
  <si>
    <t>U-4739</t>
  </si>
  <si>
    <t>SR-3556 Amboy Road/Meadow Road</t>
  </si>
  <si>
    <t>US 25 (Biltmore Avenue)</t>
  </si>
  <si>
    <t>I-240 to US 25 (Biltmore Avenue). Widen to Multi- Lanes with New Bridge Over the French Broad River.</t>
  </si>
  <si>
    <t>I-40 WB Ramps</t>
  </si>
  <si>
    <t>0.3 miles west of I-40 EB ramps.</t>
  </si>
  <si>
    <t>SR 2159 (Piney Ridge Road)</t>
  </si>
  <si>
    <t>US 74</t>
  </si>
  <si>
    <t>SR 3157 (Weston Road)</t>
  </si>
  <si>
    <t>H140296</t>
  </si>
  <si>
    <t>SR-1477 Riverside Drive</t>
  </si>
  <si>
    <t>NC 251/SR 1781 Broadway</t>
  </si>
  <si>
    <t>I-40/SR 1231 Hill Street</t>
  </si>
  <si>
    <t>widen to 2-4 lanes w/ median or 3 lane with parallel parking; This is the section of the on-street Wilma Dykeman Riverway north of the River Arts District in Asheville</t>
  </si>
  <si>
    <t>H142044</t>
  </si>
  <si>
    <t>SR-2435 Old US 70</t>
  </si>
  <si>
    <t>US 70</t>
  </si>
  <si>
    <t>US 70 W. State St.</t>
  </si>
  <si>
    <t xml:space="preserve">Upgrade roadway for safety and add turn lanes and signals where needed to increase safety. </t>
  </si>
  <si>
    <t>H090411</t>
  </si>
  <si>
    <t>U-3446</t>
  </si>
  <si>
    <t>- New Route - Stonebridge Drive Extension</t>
  </si>
  <si>
    <t>NC 18 (South Sterling Street)</t>
  </si>
  <si>
    <t>US 70 Bypass (Flemming Drive)</t>
  </si>
  <si>
    <t>NC 18 (South Sterling Street) to US 70 Bypass (Flemming Drive). Two Lane Connector, Part on New Location.</t>
  </si>
  <si>
    <t>H141960</t>
  </si>
  <si>
    <t>SR-1103 Bat Cave Road</t>
  </si>
  <si>
    <t>SR 1135 (Old Fort Sugar Hill Road)</t>
  </si>
  <si>
    <t>Widen roadway to increase capacity.</t>
  </si>
  <si>
    <t>H090870</t>
  </si>
  <si>
    <t>SR-3449 Beaverdam Road</t>
  </si>
  <si>
    <t>Webb Cove Road</t>
  </si>
  <si>
    <t>Beaverdam Road Upgrade and Pedestrian</t>
  </si>
  <si>
    <t>H142095</t>
  </si>
  <si>
    <t>SR-3032 New Haw Creek Road</t>
  </si>
  <si>
    <t>SR 2289 (Huntington Chase Drive)</t>
  </si>
  <si>
    <t xml:space="preserve">Upgrade existing roadway to NCDOT standards and add turn lanes and signals where needed to improve safety. </t>
  </si>
  <si>
    <t>H111035</t>
  </si>
  <si>
    <t xml:space="preserve">SR-1195 </t>
  </si>
  <si>
    <t>West Court Street</t>
  </si>
  <si>
    <t>Modernize Roadway to Improve Capacity and Compliance with Complete Streets Policy</t>
  </si>
  <si>
    <t>H090205</t>
  </si>
  <si>
    <t>R-2920</t>
  </si>
  <si>
    <t>- Northeast Burke Corridor</t>
  </si>
  <si>
    <t>SR 1001 (Malcolm Blvd) in Rutherford College</t>
  </si>
  <si>
    <t>SR 1608 (Shady Grove Church Road)</t>
  </si>
  <si>
    <t>SR 1001 (Malcolm Boulevard) in Rutherford College to SR 1608 (Shady Grove Church Road).  Upgrade SR 1611, SR 1614, SR 1653 and SR 1625, Some New Location.</t>
  </si>
  <si>
    <t>H090515</t>
  </si>
  <si>
    <t>U-5019</t>
  </si>
  <si>
    <t>- Wilma Dykeman Riverway</t>
  </si>
  <si>
    <t>Amboy Road</t>
  </si>
  <si>
    <t>2.2 Miles North on Riverside Drive</t>
  </si>
  <si>
    <t>US 70 to Broadway (SR 1781), Widen to 2 Or 4 Lanes with Median Or 3-Lane Section with Parallel Parking, 9.0 Miles.</t>
  </si>
  <si>
    <t>H090835</t>
  </si>
  <si>
    <t>- New Route - Black Mountain Southeast Connector</t>
  </si>
  <si>
    <t>NC 9</t>
  </si>
  <si>
    <t>US 70 Business (Slate Street), SR 2522 (Mccoy Cove Road)</t>
  </si>
  <si>
    <t>Black Mountain Southeast Connector - New Route</t>
  </si>
  <si>
    <t>H090644</t>
  </si>
  <si>
    <t>SR-1186 Old Micaville Loop</t>
  </si>
  <si>
    <t>NC 80</t>
  </si>
  <si>
    <t>intersection Improvement and Sight Distance For NC 80 at SR 1186. Widen the Pavement Width to 24 Ft Along This Section..</t>
  </si>
  <si>
    <t>H090799</t>
  </si>
  <si>
    <t>SR-1631 New Route - Frontage Road</t>
  </si>
  <si>
    <t>SR 1631 (Frontage Road)</t>
  </si>
  <si>
    <t>NC 213</t>
  </si>
  <si>
    <t>I-26/Hwy 213 interchange - Connect Frontage Road to Highway 213 Or I-26 Exit.</t>
  </si>
  <si>
    <t>H142002</t>
  </si>
  <si>
    <t>- Lake Lure Pkwy</t>
  </si>
  <si>
    <t>Arcade Avenue</t>
  </si>
  <si>
    <t>US74A/US64</t>
  </si>
  <si>
    <t>Construct a road connecting Lake Lure and Chimney Rock Village to proposed new entrance for Chimney Rock State Park</t>
  </si>
  <si>
    <t>H141907</t>
  </si>
  <si>
    <t>SR- Industrial Ave.</t>
  </si>
  <si>
    <t>Jack McKinney Road (SR 1111 or 1592 or 1908)</t>
  </si>
  <si>
    <t>Construct a new connector road from US-221 to Jack McKinney Road</t>
  </si>
  <si>
    <t>H090368</t>
  </si>
  <si>
    <t>U-2814</t>
  </si>
  <si>
    <t>- New Route</t>
  </si>
  <si>
    <t>SR 1147 (Causby Road)</t>
  </si>
  <si>
    <t>SR 1147 (Causby Road) to US 70.  Two Lane Connector on New Location.</t>
  </si>
  <si>
    <t>H141909</t>
  </si>
  <si>
    <t>SR-1145 Sharp Hollow Road</t>
  </si>
  <si>
    <t>French Broad River</t>
  </si>
  <si>
    <t xml:space="preserve">Upgrade roadway to increase safety and accommodate heavy truck traffic. </t>
  </si>
  <si>
    <t>H090317</t>
  </si>
  <si>
    <t>R-5117</t>
  </si>
  <si>
    <t>- New Route - Proposed Spring Creek Connector</t>
  </si>
  <si>
    <t>Marshall</t>
  </si>
  <si>
    <t>Spring Creek Community</t>
  </si>
  <si>
    <t>Construct Facility on New Location</t>
  </si>
  <si>
    <t>H090673</t>
  </si>
  <si>
    <t>SR-1308 Double Island Road</t>
  </si>
  <si>
    <t>H090801</t>
  </si>
  <si>
    <t>SR-1354 Bruce Road</t>
  </si>
  <si>
    <t>SR 1609 (South Main Street)</t>
  </si>
  <si>
    <t>SR 1353 (Riddle Hill Road),</t>
  </si>
  <si>
    <t>Upgrade and Widen near Main Street in Mars Hill - Project Ends at Mars Hill Elementary School Driveway, Approximately 2500 Ft from Start of Project</t>
  </si>
  <si>
    <t>H140137</t>
  </si>
  <si>
    <t>SR-1315 Relief Road</t>
  </si>
  <si>
    <t xml:space="preserve">From NC 197 </t>
  </si>
  <si>
    <t>Yancey County line</t>
  </si>
  <si>
    <t>Improve alignment (modernize)</t>
  </si>
  <si>
    <t>Division 13 Ranking Methodology Points</t>
  </si>
  <si>
    <t>SpotID</t>
  </si>
  <si>
    <t>Route Facility Name</t>
  </si>
  <si>
    <t>Project Title</t>
  </si>
  <si>
    <t>Project Description</t>
  </si>
  <si>
    <t>Reg Impact Quan Score</t>
  </si>
  <si>
    <t>Estimated Total Project Cost</t>
  </si>
  <si>
    <t xml:space="preserve">Airport Capacity  </t>
  </si>
  <si>
    <t xml:space="preserve">Airport Safety     </t>
  </si>
  <si>
    <t xml:space="preserve">Cost Effectiveness  </t>
  </si>
  <si>
    <t xml:space="preserve">Transportation Plan Consistency Division Score  </t>
  </si>
  <si>
    <t xml:space="preserve">Multimodel Accommodations Division Score    </t>
  </si>
  <si>
    <t>Total Division Ranking Points</t>
  </si>
  <si>
    <t>Division Rank</t>
  </si>
  <si>
    <t>A130187</t>
  </si>
  <si>
    <t xml:space="preserve">AIRFIELD IMPROVEMENTS PROGRAM - RUNWAY CONSTRUCTION </t>
  </si>
  <si>
    <t>Design and construct of re-construction of Runway 16/34.  The runway  requires re-alignment due to two existing modifications to standards identified as mandatory for correction by FAA.  Project will include conversion of the temporary runway back to a permanent taxiway.   This project has been approved by FAA and NCDOT Division of Aviation has issued a Letter of Intent for state funding of this project. (includes Project Request Numbers: 2775, 2778 )</t>
  </si>
  <si>
    <t>Already funded and under contruction</t>
  </si>
  <si>
    <t>A130184</t>
  </si>
  <si>
    <t xml:space="preserve">AIRFIELD IMPROVEMENTS PROGRAM -  TAXIWAY CONSTRUCTION </t>
  </si>
  <si>
    <t>Design and construction of parallel taxiway/temporary runway.  The taxiway upon completion will serve as a temporary runway during re-construction of ALV's single runway, This project has received approval from FAA Atlanta ADO, and NCDOT Division of Aviation has issued a Letter of Intent for state funding of this project. This project is linked to several other projects and noted as different phases. (includes Project Request Numbers: 2774, 2772 )</t>
  </si>
  <si>
    <t>WRIGHT BROTHERS WAY ROAD EXTENSION</t>
  </si>
  <si>
    <t>Design and construction of an extension to Wright Brothers Way Road, which will provide additional public and vehicular access to general aviation areas of the airport. (includes Project Request Numbers: 2781 )</t>
  </si>
  <si>
    <t>SNOW REMOVAL EQUIPMENT - PLOW TRUCKS</t>
  </si>
  <si>
    <t>Purchase new snow plow trucks to assist with snow removal at the airport. (includes Project Request Numbers: 2779 )</t>
  </si>
  <si>
    <t>`</t>
  </si>
  <si>
    <t>Division 13</t>
  </si>
  <si>
    <t>Ranking</t>
  </si>
  <si>
    <t>Methodology</t>
  </si>
  <si>
    <t>Points - DIVISION</t>
  </si>
  <si>
    <t>Division Needs Quan Score</t>
  </si>
  <si>
    <t xml:space="preserve">Airport Capacity </t>
  </si>
  <si>
    <t xml:space="preserve">Airport Safety </t>
  </si>
  <si>
    <t>Cost Effectiveness</t>
  </si>
  <si>
    <t xml:space="preserve">Transportation Plan Consistency </t>
  </si>
  <si>
    <t xml:space="preserve">Multimodel Accommodations </t>
  </si>
  <si>
    <t>Total Division DE Ranking Points</t>
  </si>
  <si>
    <t>Comments</t>
  </si>
  <si>
    <t>A130223</t>
  </si>
  <si>
    <t>1110 - Design</t>
  </si>
  <si>
    <t>MRN - Foothills Regional Airport (Morganton-Lenoir Airport)</t>
  </si>
  <si>
    <t>PARTIAL PARALLEL TAXIWAY - RUNWAY 3 END (DESIGN/CONSTRUCTION)</t>
  </si>
  <si>
    <t>Design and construct a partial parallel taxiway between the existing taxiway end and the Runway 3 end. This will provide a full-length parallel taxiway to both runway ends and eliminate all back-taxiing.  Edge lighting and airfield guidance signs will also be included.  (includes Project Request Numbers: 2576/2577 )</t>
  </si>
  <si>
    <t>Cost Prohibitive</t>
  </si>
  <si>
    <t>305 - Land Acquisition / Obstruction removal / Easement - RPZ</t>
  </si>
  <si>
    <t>LAND ACQUISITION - RW 19 END</t>
  </si>
  <si>
    <t>Land currently under easement needs to be acquired (fee simple) for control of the current RPZ and for future expansion opportunities. (includes Project Request Numbers: 2272 )</t>
  </si>
  <si>
    <t>A130291</t>
  </si>
  <si>
    <t>525 - Design</t>
  </si>
  <si>
    <t>RUNWAY EXTENSION</t>
  </si>
  <si>
    <t>The existing runway length is 5000'. The NC GA Development Plan recommended a runway length of 5500'. This project will extend the runway to 6000' as shown on the current ALP. (includes Project Request Numbers: 3209 )</t>
  </si>
  <si>
    <t>A130226</t>
  </si>
  <si>
    <t>1305 - Construct new terminal building</t>
  </si>
  <si>
    <t>NEW TERMINAL BUILDING</t>
  </si>
  <si>
    <t>The existing terminal building has served the needs of the Airport well.  However, significant increases in corporate use and tenant service requirements recently have created demands that the existing terminal building is unable to meet.   (includes Project Request Numbers: 3202 )</t>
  </si>
  <si>
    <t>A130227</t>
  </si>
  <si>
    <t>LAND ACQUISITION - RUNWAY 3 APPROACH/NEW APPROACH LIGHTS</t>
  </si>
  <si>
    <t>Land acquisition is needed for the removal of obstructions in the Runway 3 approach and to accommodate the future Runway 3 approach light system. An approach lighting system is proposed for the current Runway 3 instrument approach.
 (includes Project Request Numbers: 2580/3204 )</t>
  </si>
  <si>
    <t>A130222</t>
  </si>
  <si>
    <t>1025 - ILS localizer / glideslope</t>
  </si>
  <si>
    <t>500-FOOT EXTENSION OF RUNWAY 21 (PLAN/DESIGN/LAND/NAVAIDS/CONSTRUCTION)</t>
  </si>
  <si>
    <t>500-foot extension of Runway 21 and corresponding extension of the parallel taxiway will bring the runway length to 6,000 feet, needed to accommodate the increasing demand from larger corporate jet traffic.  Land Acquisition to accommodate the proposed extension and removal of obstructions to the future Runway 21 approach, edge lighting and airfield guidance signs will also be included.    (includes Project Request Numbers: 2909/3203/3205/3206 )</t>
  </si>
  <si>
    <t>A130225</t>
  </si>
  <si>
    <t>1240 - Corporate and T-hanger Taxiways</t>
  </si>
  <si>
    <t>TERMINAL AREA EXPANSION - PHASE I</t>
  </si>
  <si>
    <t>In order for the Airport to be able to attract and accommodate additional based aircraft, the existing terminal area must be expanded.  Included is the site preparation for additional corporate taxilanes on the south side of the existing terminal area. The specific geometry will be determined during the Airport Layout Plan Update.  (includes Project Request Numbers: 2581 )</t>
  </si>
  <si>
    <t>A130288</t>
  </si>
  <si>
    <t>This project will consist of a new terminal building near the eastside development area. (includes Project Request Numbers: 2920 )</t>
  </si>
  <si>
    <t>A130289</t>
  </si>
  <si>
    <t>2100 - Hangers and Economic Development</t>
  </si>
  <si>
    <t>EAST TAXIWAY/APRON EXPANSION - ALP UPDATE, PLANNING/ENGINEERING, SITE PREP &amp; PAVING (TO BE PHASED)</t>
  </si>
  <si>
    <t>Update Airport Layout Plan Drawings to reflect existing and future/forecasted improvements. Preliminary engineering for the east taxiway/apron expansion project will include alternative layout options, survey, and geotechnical investigation.  This also includes Site Preparation and Paving of Eastside development. The Westside Terminal/Ramp Area is built out.  (includes Project Request Numbers: 2269/2918/2919 )</t>
  </si>
  <si>
    <t>A130224</t>
  </si>
  <si>
    <t>NEW T-HANGARS AND SITE IMPROVEMENTS</t>
  </si>
  <si>
    <t>An additional set of T-Hangars is projected for 2019 to meet the demand for individual hangar space.  These will be constructed in the area previously graded to the north of the existing T-hangars constructed in 2013. (includes Project Request Numbers: 2574 )</t>
  </si>
  <si>
    <t>Project Length</t>
  </si>
  <si>
    <t>Division Needs Quantitative Score
(Out of 50)</t>
  </si>
  <si>
    <t>Actual Project Cost</t>
  </si>
  <si>
    <t xml:space="preserve">Multimodel Accommodations Division Score </t>
  </si>
  <si>
    <t>B140952</t>
  </si>
  <si>
    <t>McDowell St and All Souls Crescent</t>
  </si>
  <si>
    <t>Southside Ave</t>
  </si>
  <si>
    <t>US 25 Hendersonville Road</t>
  </si>
  <si>
    <t>Implement McDowell Street bicycle improvements, including bike lanes, sharrows and striped shoulder, from McDowell Street at Southside Avenue and continuing on All Souls Crescent to intersection with US 25/Hendersonville Rd.</t>
  </si>
  <si>
    <t>1. Construct dedicated on-road bike lane on state-maintained roadway</t>
  </si>
  <si>
    <t>Buncombe County</t>
  </si>
  <si>
    <t>No local match</t>
  </si>
  <si>
    <t>B140896</t>
  </si>
  <si>
    <t>Broadway St</t>
  </si>
  <si>
    <t>NC 251 Riverside Drive</t>
  </si>
  <si>
    <t>Implement Broadway Street bicycle improvements from I-240 to Riverside Drive to include bike lanes and sharrows at pinch points using road diet and lane narrowing where possible.</t>
  </si>
  <si>
    <t>4. Implement road diet</t>
  </si>
  <si>
    <t>B142200</t>
  </si>
  <si>
    <t>Riverwalk Greenway Phase 2</t>
  </si>
  <si>
    <t>Riverwalk Greenway Phase 1 behind BILO</t>
  </si>
  <si>
    <t>US 70 Culvert near Flat Creek Rd</t>
  </si>
  <si>
    <t>Construct Riverwalk Greenway Phase 2.  Greenway will follow the Swannanoa River north from Riverwalk Greenway Phase 1 (behind BI-LO) to US 70 culvert near intersection with Flat Creek Rd. This greenway is identified in the US 70/Swannanoa River Greenway</t>
  </si>
  <si>
    <t>2. Construct multi-use trail / greenway / sidepath or on-road bike lane on local roadway</t>
  </si>
  <si>
    <t>SR 1531</t>
  </si>
  <si>
    <t>US 64</t>
  </si>
  <si>
    <t>Rutherford County</t>
  </si>
  <si>
    <t>Bull Mountain Road</t>
  </si>
  <si>
    <t>5. Construct Sidewalk</t>
  </si>
  <si>
    <t>SR 2169, Oakland Road</t>
  </si>
  <si>
    <t>B142067</t>
  </si>
  <si>
    <t>US 25 McDowell St and Choctaw St</t>
  </si>
  <si>
    <t>Choctaw St at Biltmore Ave</t>
  </si>
  <si>
    <t>Construct pedestrian improvements along McDowell Street and Choctaw Street. Pedestrian improvements to include sidewalk gap closure, ADA upgrades and crossing improvements along McDowell Street from Phifer/Southside Ave to Choctaw Street and upgrade to s</t>
  </si>
  <si>
    <t>B142133</t>
  </si>
  <si>
    <t>Bent Creek Greenway</t>
  </si>
  <si>
    <t>Hominy Creek River Park</t>
  </si>
  <si>
    <t>NC Arboretum</t>
  </si>
  <si>
    <t>Construct Bent Creek Greenway phase 1.  The greenway corridor begins at the Hominy Creek River Park where the French Broad River Greenway currently ends and continues to the NC Arboretum.  The greenway corridor will be an 8-10Æ multi-use trail that runs</t>
  </si>
  <si>
    <t>B140897</t>
  </si>
  <si>
    <t>NC 9 Montreat Rd</t>
  </si>
  <si>
    <t>Laurel Circle Drive</t>
  </si>
  <si>
    <t>East Street</t>
  </si>
  <si>
    <t>Extend sidewalks and improve pedestrian crossings on Montreat Rd (NC 9) from Laurel Circle Drive to East S. Construct sidewalk from Cotton Ave to East Street, sidewalks already in place south of Cotton Ave. Add pedestrian crosswalks with refuge island at</t>
  </si>
  <si>
    <t>B142020</t>
  </si>
  <si>
    <t>SR 1703 Baldwin Ave</t>
  </si>
  <si>
    <t>Perry Street</t>
  </si>
  <si>
    <t>Wayne Street</t>
  </si>
  <si>
    <t xml:space="preserve">Construct curb, gutter, and sidewalk along east side of Baldwin avenue to State Street and new curb, gutter, sidewalk on State Street to McDowell Avenue, adding eight (8) high-visibility crosswalks between Perry Street and Clay Street.
</t>
  </si>
  <si>
    <t>McDowell County</t>
  </si>
  <si>
    <t>B141017</t>
  </si>
  <si>
    <t>NC 251 Greenway</t>
  </si>
  <si>
    <t>Old Burnsville Hill Rd</t>
  </si>
  <si>
    <t>Elk Mountain Rd</t>
  </si>
  <si>
    <t>Construct the first phase of NC 251 Greenway from Old Burnsvilel Hill Road to Elk Mountain Rd in Woodfin Park. The greenway corridor will be an 8-10Æ multi-use trail that runs parallel to the French Broad River and/or NC 251.  The preferred alignment wil</t>
  </si>
  <si>
    <t>B142019</t>
  </si>
  <si>
    <t>SR 1001-Sugar Hill Road</t>
  </si>
  <si>
    <t>Reid Street</t>
  </si>
  <si>
    <t>Construct Sidewalk from Reid Street to City Limits</t>
  </si>
  <si>
    <t>B140966</t>
  </si>
  <si>
    <t>North Blue Ridge Road</t>
  </si>
  <si>
    <t>Fortune St</t>
  </si>
  <si>
    <t>Construct sidewalks along North Blue Ridge Road from US 70 to end of existing sidewalk on Fortune Street.</t>
  </si>
  <si>
    <t>B142113</t>
  </si>
  <si>
    <t>North Main Street</t>
  </si>
  <si>
    <t>Chestnut St</t>
  </si>
  <si>
    <t>Mountain View Dr</t>
  </si>
  <si>
    <t>Construct sidewalks on one side and pedestrian crossings as needed on North Main Street, from Chestnut Street to Mountain View Drive.á</t>
  </si>
  <si>
    <t>Madison County</t>
  </si>
  <si>
    <t>B142128</t>
  </si>
  <si>
    <t>Hominy Valley Greenway-Enka High Sch. to Hominy Valley Elem. Sch.</t>
  </si>
  <si>
    <t>Enka High Sch. Parking lot</t>
  </si>
  <si>
    <t>Hominy Valley Elem. Schl.</t>
  </si>
  <si>
    <t>Construct paved multi-use path connecting Enka High School and Hominy Valley Elementary School, and one pedestrian crossing across Enka Lake Road.</t>
  </si>
  <si>
    <t>B141019</t>
  </si>
  <si>
    <t>Warren Wilson Rd/Bee Tree Rd</t>
  </si>
  <si>
    <t>Warren Wilson Rd at US 70</t>
  </si>
  <si>
    <t>Bee Tree Rd at Old US 70</t>
  </si>
  <si>
    <t>Construct paved bikeable shoulder on Warren Wilson Road and Bee Tree Road from US 70 to Bee Tree Road at Old US 70. Identified in the Blue Ridge Bike Plan.</t>
  </si>
  <si>
    <t>3. Add or widen paved shoulder</t>
  </si>
  <si>
    <t>B142208</t>
  </si>
  <si>
    <t>Swannanoa River Greenway, Black Mountain Rec Center to Grovestone</t>
  </si>
  <si>
    <t>Blue Ridge Rd at Black Mnt Rec Park</t>
  </si>
  <si>
    <t>Old US 70 at Grovestone Rd</t>
  </si>
  <si>
    <t>Construct a phase of the Swannanoa River Greenway from Black Mountain Rec Center to Grovestone Rd using alternate route.  This project is a side path that starts at Black Mountain Rec Center, travels north on  Blue Ridge Road across US 70, and west on Ol</t>
  </si>
  <si>
    <t>B142110</t>
  </si>
  <si>
    <t>SR 1609 South Main St</t>
  </si>
  <si>
    <t>Joe Anderson Dr (formerly Dormitory Rd)</t>
  </si>
  <si>
    <t>Woods Ammons Dr</t>
  </si>
  <si>
    <t>Construct sidewalks on SR 1609 South Main Street from Joe Anderson Drive (formerly Dormitory Drive) to Woods Ammons Drive.á Build sidewalk on one side and pedestrian crossings as needed, including pedestrian crossing at Duck Drive.á</t>
  </si>
  <si>
    <t>B142249</t>
  </si>
  <si>
    <t>N Green Street</t>
  </si>
  <si>
    <t>Wamsutte Mill Rd</t>
  </si>
  <si>
    <t>Bridge Improvements to North Green Street Bridge Over Catawba River to Accommodate Bicyclists/Pedestrians</t>
  </si>
  <si>
    <t>Burke County</t>
  </si>
  <si>
    <t>B142006</t>
  </si>
  <si>
    <t>US-70/US221B</t>
  </si>
  <si>
    <t>Logan Street</t>
  </si>
  <si>
    <t>West McDowell Junior High School Road</t>
  </si>
  <si>
    <t>Construct sidewalk</t>
  </si>
  <si>
    <t>NCDOT Division</t>
  </si>
  <si>
    <t>Project Type</t>
  </si>
  <si>
    <t>Specific Project Improvement Type</t>
  </si>
  <si>
    <t>Total Project Cost</t>
  </si>
  <si>
    <t>State Share</t>
  </si>
  <si>
    <t>Local Share</t>
  </si>
  <si>
    <t>Federal Share</t>
  </si>
  <si>
    <t>SPOT Division Needs Total Score</t>
  </si>
  <si>
    <t>First MPO/RPO Percent</t>
  </si>
  <si>
    <t>First Division</t>
  </si>
  <si>
    <t>First Division Percent</t>
  </si>
  <si>
    <t>Benefit/Cost</t>
  </si>
  <si>
    <t>Vehicle Utilization</t>
  </si>
  <si>
    <t>System Safety</t>
  </si>
  <si>
    <t>Connectivity</t>
  </si>
  <si>
    <t>System Operational Efficiency</t>
  </si>
  <si>
    <t>Demand Response Ridership</t>
  </si>
  <si>
    <t>Proj. Life of Vehicle</t>
  </si>
  <si>
    <t># of Dem. Response Vehicles</t>
  </si>
  <si>
    <t># of Reportable Incidents</t>
  </si>
  <si>
    <t># of Reportable Fatalitities</t>
  </si>
  <si>
    <t># of Reportable Injuries</t>
  </si>
  <si>
    <t>Passenger Miles Travelled</t>
  </si>
  <si>
    <t>Connections</t>
  </si>
  <si>
    <t>Annual System Ridership</t>
  </si>
  <si>
    <t>Annual Revenue Hours</t>
  </si>
  <si>
    <t>Congestion Division Score</t>
  </si>
  <si>
    <t>Transportation Plan Consistency Division Score NO=0,YES=10</t>
  </si>
  <si>
    <t>Multimodel Accommodations Division Score NO=0,YES=20</t>
  </si>
  <si>
    <t>T130070</t>
  </si>
  <si>
    <t>Buncombe County FY18 Expansion Vehicle</t>
  </si>
  <si>
    <t>Expansion Vehicle</t>
  </si>
  <si>
    <t>Expansion-Demand Response</t>
  </si>
  <si>
    <t>Purchase of one (1) lift=equipped expansion van equipped with required security camera technology (Seon security camera/DVR).  Estimated FY 2018 project costs are based on capital budget info in FY 2015 Section 5311 grant application.</t>
  </si>
  <si>
    <t>3 OF 5</t>
  </si>
  <si>
    <t>County will pay local match</t>
  </si>
  <si>
    <t>All Divisions</t>
  </si>
  <si>
    <t>Regional Impact Quantitative score</t>
  </si>
  <si>
    <t>Transportation Plan Consistancy</t>
  </si>
  <si>
    <t>Division Points</t>
  </si>
  <si>
    <t xml:space="preserve">SPOT + DE points </t>
  </si>
  <si>
    <t>SPOT + DE rank</t>
  </si>
  <si>
    <t>R141903</t>
  </si>
  <si>
    <t>Construct Track and/or Structure Improvements (Passenger Service)</t>
  </si>
  <si>
    <t>New passenger service between Salisbury and Asheville</t>
  </si>
  <si>
    <t>9, 12, 13</t>
  </si>
  <si>
    <t>Cost prohibitive.</t>
  </si>
  <si>
    <t>All MPO/RPOs</t>
  </si>
  <si>
    <t>All NCDOT Divisions</t>
  </si>
  <si>
    <t>Division Needs Quantitative score</t>
  </si>
  <si>
    <t>R142238</t>
  </si>
  <si>
    <t>Construct Facility and/or Station Improvements (Passenger Service)</t>
  </si>
  <si>
    <t>Improve stations between Asheville and Salisbury to allow passenger service.</t>
  </si>
  <si>
    <t>cost prohibitive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</si>
</sst>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quot;$&quot;#,##0.00"/>
    <numFmt numFmtId="167" formatCode="&quot;$&quot;#,##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1"/>
      <name val="Calibri"/>
      <family val="2"/>
    </font>
    <font>
      <b/>
      <sz val="20"/>
      <color theme="1"/>
      <name val="Arial"/>
      <family val="2"/>
    </font>
    <font>
      <b/>
      <sz val="20"/>
      <color theme="1"/>
      <name val="Calibri"/>
      <family val="2"/>
      <scheme val="minor"/>
    </font>
    <font>
      <b/>
      <sz val="20"/>
      <name val="Calibri"/>
      <family val="2"/>
    </font>
    <font>
      <b/>
      <sz val="12"/>
      <name val="Calibri"/>
      <family val="2"/>
    </font>
    <font>
      <sz val="11"/>
      <name val="Calibri"/>
      <family val="2"/>
    </font>
    <font>
      <sz val="20"/>
      <color theme="1"/>
      <name val="Calibri"/>
      <family val="2"/>
      <scheme val="minor"/>
    </font>
    <font>
      <sz val="20"/>
      <color theme="1"/>
      <name val="Arial"/>
      <family val="2"/>
    </font>
    <font>
      <b/>
      <sz val="11"/>
      <color theme="1"/>
      <name val="Arial"/>
      <family val="2"/>
    </font>
    <font>
      <sz val="12"/>
      <color theme="1"/>
      <name val="Calibri"/>
      <family val="2"/>
      <scheme val="minor"/>
    </font>
    <font>
      <b/>
      <sz val="10"/>
      <name val="Arial"/>
      <family val="2"/>
    </font>
    <font>
      <sz val="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39994506668294322"/>
        <bgColor indexed="64"/>
      </patternFill>
    </fill>
    <fill>
      <patternFill patternType="solid">
        <fgColor theme="0"/>
        <bgColor indexed="64"/>
      </patternFill>
    </fill>
    <fill>
      <patternFill patternType="solid">
        <fgColor theme="5" tint="0.59999389629810485"/>
        <bgColor indexed="64"/>
      </patternFill>
    </fill>
    <fill>
      <patternFill patternType="solid">
        <fgColor theme="2"/>
        <bgColor rgb="FF000000"/>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0" tint="-0.14996795556505021"/>
      </bottom>
      <diagonal/>
    </border>
    <border>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0" fontId="1" fillId="0" borderId="0"/>
  </cellStyleXfs>
  <cellXfs count="126">
    <xf numFmtId="0" fontId="0" fillId="0" borderId="0" xfId="0"/>
    <xf numFmtId="0" fontId="4" fillId="2" borderId="1" xfId="2"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4" fillId="4" borderId="3" xfId="2" applyFont="1" applyFill="1" applyBorder="1" applyAlignment="1">
      <alignment horizontal="center" vertical="center" wrapText="1"/>
    </xf>
    <xf numFmtId="0" fontId="2" fillId="0" borderId="0" xfId="0" applyFont="1"/>
    <xf numFmtId="0" fontId="4" fillId="0" borderId="0" xfId="2" applyFont="1" applyAlignment="1">
      <alignment horizontal="left" vertical="center" wrapText="1"/>
    </xf>
    <xf numFmtId="164" fontId="2" fillId="0" borderId="0" xfId="3" applyNumberFormat="1" applyFont="1" applyAlignment="1">
      <alignment horizontal="center" vertical="center" wrapText="1"/>
    </xf>
    <xf numFmtId="0" fontId="4" fillId="5" borderId="1" xfId="2" applyFont="1" applyFill="1" applyBorder="1" applyAlignment="1">
      <alignment horizontal="center" vertical="center" wrapText="1"/>
    </xf>
    <xf numFmtId="0" fontId="5" fillId="0" borderId="0" xfId="0" applyFont="1" applyFill="1" applyBorder="1" applyProtection="1">
      <protection locked="0"/>
    </xf>
    <xf numFmtId="0" fontId="2" fillId="0" borderId="0" xfId="0" applyFont="1" applyAlignment="1">
      <alignment vertical="top"/>
    </xf>
    <xf numFmtId="0" fontId="4" fillId="2" borderId="1" xfId="2" applyFont="1" applyFill="1" applyBorder="1" applyAlignment="1">
      <alignment horizontal="center" vertical="top" wrapText="1"/>
    </xf>
    <xf numFmtId="164" fontId="4" fillId="2" borderId="1" xfId="3" applyNumberFormat="1" applyFont="1" applyFill="1" applyBorder="1" applyAlignment="1">
      <alignment horizontal="center" vertical="top" wrapText="1"/>
    </xf>
    <xf numFmtId="0" fontId="6" fillId="0" borderId="0" xfId="2" applyFont="1" applyAlignment="1">
      <alignment horizontal="left" vertical="center" wrapText="1"/>
    </xf>
    <xf numFmtId="164" fontId="7" fillId="0" borderId="0" xfId="3" applyNumberFormat="1" applyFont="1" applyAlignment="1">
      <alignment horizontal="center" vertical="center" wrapText="1"/>
    </xf>
    <xf numFmtId="2" fontId="6" fillId="0" borderId="0" xfId="2" applyNumberFormat="1" applyFont="1" applyAlignment="1">
      <alignment horizontal="center" vertical="center" wrapText="1"/>
    </xf>
    <xf numFmtId="0" fontId="6" fillId="0" borderId="0" xfId="2" applyFont="1" applyAlignment="1">
      <alignment horizontal="center" vertical="center" wrapText="1"/>
    </xf>
    <xf numFmtId="2" fontId="4" fillId="2" borderId="1" xfId="2" applyNumberFormat="1" applyFont="1" applyFill="1" applyBorder="1" applyAlignment="1">
      <alignment horizontal="center" vertical="top" wrapText="1"/>
    </xf>
    <xf numFmtId="1" fontId="4" fillId="6" borderId="1" xfId="2" applyNumberFormat="1" applyFont="1" applyFill="1" applyBorder="1" applyAlignment="1">
      <alignment horizontal="center" vertical="center" wrapText="1"/>
    </xf>
    <xf numFmtId="0" fontId="4" fillId="7" borderId="1" xfId="2" applyFont="1" applyFill="1" applyBorder="1" applyAlignment="1">
      <alignment horizontal="center" vertical="center" wrapText="1"/>
    </xf>
    <xf numFmtId="0" fontId="4" fillId="0" borderId="0" xfId="2" applyFont="1" applyAlignment="1">
      <alignment horizontal="center" vertical="top" wrapText="1"/>
    </xf>
    <xf numFmtId="0" fontId="4" fillId="5" borderId="0" xfId="2" applyFont="1" applyFill="1" applyAlignment="1">
      <alignment horizontal="center" vertical="center" wrapText="1"/>
    </xf>
    <xf numFmtId="0" fontId="4" fillId="0" borderId="0" xfId="2" applyFont="1" applyAlignment="1">
      <alignment horizontal="center" vertical="center" wrapText="1"/>
    </xf>
    <xf numFmtId="1" fontId="4" fillId="0" borderId="0" xfId="2" applyNumberFormat="1" applyFont="1" applyFill="1" applyAlignment="1">
      <alignment horizontal="center" vertical="center" wrapText="1"/>
    </xf>
    <xf numFmtId="1" fontId="4" fillId="6" borderId="4" xfId="2" applyNumberFormat="1" applyFont="1" applyFill="1" applyBorder="1" applyAlignment="1">
      <alignment horizontal="center" vertical="center" wrapText="1"/>
    </xf>
    <xf numFmtId="165" fontId="4" fillId="0" borderId="0" xfId="2" applyNumberFormat="1" applyFont="1" applyAlignment="1">
      <alignment horizontal="center" vertical="center" wrapText="1"/>
    </xf>
    <xf numFmtId="1" fontId="4" fillId="7" borderId="0" xfId="2" applyNumberFormat="1" applyFont="1" applyFill="1" applyAlignment="1">
      <alignment horizontal="center" vertical="center" wrapText="1"/>
    </xf>
    <xf numFmtId="1" fontId="4" fillId="0" borderId="0" xfId="2" applyNumberFormat="1" applyFont="1" applyAlignment="1">
      <alignment horizontal="center" vertical="center" wrapText="1"/>
    </xf>
    <xf numFmtId="2" fontId="4" fillId="0" borderId="0" xfId="2" applyNumberFormat="1" applyFont="1" applyAlignment="1">
      <alignment horizontal="center" vertical="center" wrapText="1"/>
    </xf>
    <xf numFmtId="2" fontId="4" fillId="0" borderId="0" xfId="2" applyNumberFormat="1" applyFont="1" applyFill="1" applyAlignment="1">
      <alignment horizontal="center" vertical="center" wrapText="1"/>
    </xf>
    <xf numFmtId="164" fontId="2" fillId="0" borderId="0" xfId="3" applyNumberFormat="1" applyFont="1" applyFill="1" applyAlignment="1">
      <alignment horizontal="center" vertical="center" wrapText="1"/>
    </xf>
    <xf numFmtId="4" fontId="4" fillId="0" borderId="0" xfId="2" applyNumberFormat="1" applyFont="1" applyFill="1" applyAlignment="1">
      <alignment horizontal="center" vertical="center" wrapText="1"/>
    </xf>
    <xf numFmtId="2" fontId="4" fillId="2" borderId="1" xfId="2" applyNumberFormat="1" applyFont="1" applyFill="1" applyBorder="1" applyAlignment="1">
      <alignment horizontal="center" vertical="center" wrapText="1"/>
    </xf>
    <xf numFmtId="2" fontId="4" fillId="7" borderId="1" xfId="2" applyNumberFormat="1" applyFont="1" applyFill="1" applyBorder="1" applyAlignment="1">
      <alignment horizontal="center" vertical="center" wrapText="1"/>
    </xf>
    <xf numFmtId="166" fontId="4" fillId="0" borderId="0" xfId="2" applyNumberFormat="1" applyFont="1" applyAlignment="1">
      <alignment horizontal="center" vertical="center" wrapText="1"/>
    </xf>
    <xf numFmtId="0" fontId="4" fillId="5" borderId="5" xfId="2" applyFont="1" applyFill="1" applyBorder="1" applyAlignment="1">
      <alignment horizontal="center" vertical="center" wrapText="1"/>
    </xf>
    <xf numFmtId="1" fontId="4" fillId="6" borderId="5" xfId="2" applyNumberFormat="1" applyFont="1" applyFill="1" applyBorder="1" applyAlignment="1">
      <alignment horizontal="center" vertical="center" wrapText="1"/>
    </xf>
    <xf numFmtId="2" fontId="4" fillId="8" borderId="0" xfId="2" applyNumberFormat="1" applyFont="1" applyFill="1" applyAlignment="1">
      <alignment horizontal="center" vertical="center" wrapText="1"/>
    </xf>
    <xf numFmtId="2" fontId="4" fillId="9" borderId="0" xfId="2" applyNumberFormat="1" applyFont="1" applyFill="1" applyAlignment="1">
      <alignment horizontal="center" vertical="center" wrapText="1"/>
    </xf>
    <xf numFmtId="0" fontId="8" fillId="0" borderId="0" xfId="0" applyFont="1" applyFill="1" applyBorder="1" applyProtection="1">
      <protection locked="0"/>
    </xf>
    <xf numFmtId="0" fontId="8" fillId="0" borderId="0" xfId="0" applyFont="1" applyFill="1" applyBorder="1" applyAlignment="1" applyProtection="1">
      <protection locked="0"/>
    </xf>
    <xf numFmtId="0" fontId="8" fillId="0" borderId="0" xfId="0" applyNumberFormat="1" applyFont="1" applyFill="1" applyBorder="1" applyProtection="1">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protection locked="0"/>
    </xf>
    <xf numFmtId="0" fontId="9" fillId="3" borderId="9"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wrapText="1"/>
      <protection locked="0"/>
    </xf>
    <xf numFmtId="1" fontId="4" fillId="4" borderId="1" xfId="2" applyNumberFormat="1" applyFont="1" applyFill="1" applyBorder="1" applyAlignment="1">
      <alignment horizontal="center" vertical="top" wrapText="1"/>
    </xf>
    <xf numFmtId="0" fontId="4" fillId="4" borderId="1" xfId="2" applyFont="1" applyFill="1" applyBorder="1" applyAlignment="1">
      <alignment horizontal="center" vertical="top" wrapText="1"/>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42" fontId="5" fillId="0" borderId="1" xfId="1"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 fontId="5" fillId="6" borderId="1" xfId="0" applyNumberFormat="1" applyFont="1" applyFill="1" applyBorder="1" applyAlignment="1" applyProtection="1">
      <alignment horizontal="center" vertical="center" wrapText="1"/>
      <protection locked="0"/>
    </xf>
    <xf numFmtId="1" fontId="5" fillId="5" borderId="1"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protection locked="0"/>
    </xf>
    <xf numFmtId="0" fontId="5" fillId="0" borderId="0" xfId="0" applyFont="1" applyFill="1" applyBorder="1" applyAlignment="1" applyProtection="1">
      <protection locked="0"/>
    </xf>
    <xf numFmtId="0" fontId="5" fillId="0" borderId="0" xfId="0" applyNumberFormat="1" applyFont="1" applyFill="1" applyBorder="1" applyProtection="1">
      <protection locked="0"/>
    </xf>
    <xf numFmtId="0" fontId="5" fillId="0" borderId="0" xfId="0" applyFont="1" applyFill="1" applyBorder="1" applyAlignment="1" applyProtection="1">
      <alignment horizontal="center" vertical="center"/>
      <protection locked="0"/>
    </xf>
    <xf numFmtId="0" fontId="5" fillId="11" borderId="2"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0" fontId="10" fillId="5" borderId="1" xfId="0" applyFont="1" applyFill="1" applyBorder="1" applyAlignment="1" applyProtection="1">
      <alignment horizontal="center" vertical="center" wrapText="1"/>
      <protection locked="0"/>
    </xf>
    <xf numFmtId="42" fontId="10" fillId="0" borderId="1" xfId="1"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1" fontId="10" fillId="2" borderId="1" xfId="0" applyNumberFormat="1" applyFont="1" applyFill="1" applyBorder="1" applyAlignment="1" applyProtection="1">
      <alignment horizontal="center" vertical="center" wrapText="1"/>
      <protection locked="0"/>
    </xf>
    <xf numFmtId="1" fontId="10" fillId="5" borderId="1" xfId="0" applyNumberFormat="1"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applyAlignment="1" applyProtection="1">
      <protection locked="0"/>
    </xf>
    <xf numFmtId="0" fontId="10" fillId="0" borderId="0" xfId="0" applyNumberFormat="1"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protection locked="0"/>
    </xf>
    <xf numFmtId="0" fontId="11" fillId="0" borderId="0" xfId="0" applyFont="1"/>
    <xf numFmtId="0" fontId="12" fillId="0" borderId="0" xfId="2" applyFont="1" applyAlignment="1">
      <alignment horizontal="left" wrapText="1"/>
    </xf>
    <xf numFmtId="2" fontId="6" fillId="0" borderId="0" xfId="2" applyNumberFormat="1" applyFont="1" applyAlignment="1">
      <alignment horizontal="center" wrapText="1"/>
    </xf>
    <xf numFmtId="164" fontId="11" fillId="0" borderId="0" xfId="3" applyNumberFormat="1" applyFont="1" applyAlignment="1">
      <alignment horizontal="center" wrapText="1"/>
    </xf>
    <xf numFmtId="164" fontId="6" fillId="0" borderId="0" xfId="3" applyNumberFormat="1" applyFont="1" applyAlignment="1">
      <alignment horizontal="center" wrapText="1"/>
    </xf>
    <xf numFmtId="0" fontId="12" fillId="0" borderId="0" xfId="2" applyFont="1" applyAlignment="1">
      <alignment horizontal="center" wrapText="1"/>
    </xf>
    <xf numFmtId="0" fontId="4" fillId="2" borderId="2" xfId="2"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2" fontId="13" fillId="2" borderId="1" xfId="2" applyNumberFormat="1" applyFont="1" applyFill="1" applyBorder="1" applyAlignment="1">
      <alignment horizontal="center" vertical="center" wrapText="1"/>
    </xf>
    <xf numFmtId="1" fontId="14" fillId="0" borderId="1" xfId="4" applyNumberFormat="1" applyFont="1" applyFill="1" applyBorder="1" applyAlignment="1">
      <alignment vertical="center"/>
    </xf>
    <xf numFmtId="1" fontId="14" fillId="0" borderId="1" xfId="4" applyNumberFormat="1" applyFont="1" applyFill="1" applyBorder="1" applyAlignment="1">
      <alignment vertical="center" wrapText="1"/>
    </xf>
    <xf numFmtId="2" fontId="1" fillId="0" borderId="1" xfId="5" applyNumberFormat="1" applyFill="1" applyBorder="1" applyAlignment="1">
      <alignment horizontal="center" vertical="center"/>
    </xf>
    <xf numFmtId="2" fontId="3" fillId="5" borderId="1" xfId="2" applyNumberFormat="1" applyFont="1" applyFill="1" applyBorder="1" applyAlignment="1">
      <alignment horizontal="center" vertical="center" wrapText="1"/>
    </xf>
    <xf numFmtId="1" fontId="1" fillId="8" borderId="1" xfId="4" applyNumberFormat="1" applyFont="1" applyFill="1" applyBorder="1" applyAlignment="1">
      <alignment vertical="center" wrapText="1"/>
    </xf>
    <xf numFmtId="167" fontId="1" fillId="0" borderId="1" xfId="5" applyNumberFormat="1" applyFill="1" applyBorder="1" applyAlignment="1">
      <alignment horizontal="center" vertical="center"/>
    </xf>
    <xf numFmtId="1" fontId="3" fillId="2" borderId="1" xfId="2" applyNumberFormat="1" applyFill="1" applyBorder="1" applyAlignment="1">
      <alignment horizontal="center" vertical="center" wrapText="1"/>
    </xf>
    <xf numFmtId="0" fontId="3" fillId="2" borderId="1" xfId="2" applyFill="1" applyBorder="1" applyAlignment="1">
      <alignment horizontal="center" vertical="center" wrapText="1"/>
    </xf>
    <xf numFmtId="1" fontId="1" fillId="2" borderId="1" xfId="4" applyNumberFormat="1" applyFill="1" applyBorder="1" applyAlignment="1">
      <alignment horizontal="center" vertical="center" wrapText="1"/>
    </xf>
    <xf numFmtId="1" fontId="13" fillId="5" borderId="1" xfId="2" applyNumberFormat="1" applyFont="1" applyFill="1" applyBorder="1" applyAlignment="1">
      <alignment horizontal="center" vertical="center" wrapText="1"/>
    </xf>
    <xf numFmtId="0" fontId="3" fillId="0" borderId="0" xfId="2" applyAlignment="1">
      <alignment horizontal="center" vertical="center" wrapText="1"/>
    </xf>
    <xf numFmtId="0" fontId="3" fillId="0" borderId="0" xfId="2" applyFill="1" applyBorder="1" applyAlignment="1">
      <alignment horizontal="left" wrapText="1"/>
    </xf>
    <xf numFmtId="2" fontId="3" fillId="0" borderId="0" xfId="2" applyNumberFormat="1" applyAlignment="1">
      <alignment horizontal="center" wrapText="1"/>
    </xf>
    <xf numFmtId="164" fontId="0" fillId="0" borderId="0" xfId="3" applyNumberFormat="1" applyFont="1" applyAlignment="1">
      <alignment horizontal="center" wrapText="1"/>
    </xf>
    <xf numFmtId="1" fontId="3" fillId="0" borderId="0" xfId="2" applyNumberFormat="1" applyFill="1" applyAlignment="1">
      <alignment horizontal="center" wrapText="1"/>
    </xf>
    <xf numFmtId="164" fontId="13" fillId="0" borderId="0" xfId="3" applyNumberFormat="1" applyFont="1" applyAlignment="1">
      <alignment horizontal="center" wrapText="1"/>
    </xf>
    <xf numFmtId="0" fontId="3" fillId="0" borderId="0" xfId="2" applyAlignment="1">
      <alignment horizontal="center" wrapText="1"/>
    </xf>
    <xf numFmtId="0" fontId="3" fillId="0" borderId="0" xfId="2" applyAlignment="1">
      <alignment horizontal="left" wrapText="1"/>
    </xf>
    <xf numFmtId="2" fontId="4" fillId="0" borderId="0" xfId="2" applyNumberFormat="1" applyFont="1" applyAlignment="1">
      <alignment horizontal="center" wrapText="1"/>
    </xf>
    <xf numFmtId="0" fontId="3" fillId="0" borderId="0" xfId="2" applyAlignment="1">
      <alignment vertical="top" wrapText="1"/>
    </xf>
    <xf numFmtId="166" fontId="3" fillId="0" borderId="0" xfId="2" applyNumberFormat="1" applyAlignment="1">
      <alignment vertical="top" wrapText="1"/>
    </xf>
    <xf numFmtId="166" fontId="4" fillId="5" borderId="1" xfId="2" applyNumberFormat="1" applyFont="1" applyFill="1" applyBorder="1" applyAlignment="1">
      <alignment horizontal="center" vertical="center" wrapText="1"/>
    </xf>
    <xf numFmtId="0" fontId="3" fillId="5" borderId="1" xfId="2" applyFill="1" applyBorder="1" applyAlignment="1">
      <alignment horizontal="center" vertical="center" wrapText="1"/>
    </xf>
    <xf numFmtId="0" fontId="15" fillId="2" borderId="1" xfId="2" applyFont="1" applyFill="1" applyBorder="1" applyAlignment="1">
      <alignment horizontal="center" vertical="center" wrapText="1"/>
    </xf>
    <xf numFmtId="0" fontId="15" fillId="5" borderId="1" xfId="2" applyFont="1" applyFill="1" applyBorder="1" applyAlignment="1">
      <alignment horizontal="center" vertical="center" wrapText="1"/>
    </xf>
    <xf numFmtId="0" fontId="16" fillId="2" borderId="1" xfId="2" applyFont="1" applyFill="1" applyBorder="1" applyAlignment="1">
      <alignment horizontal="center" vertical="center" wrapText="1"/>
    </xf>
    <xf numFmtId="0" fontId="16" fillId="5" borderId="1" xfId="2" applyFont="1" applyFill="1" applyBorder="1" applyAlignment="1">
      <alignment horizontal="center" vertical="center" wrapText="1"/>
    </xf>
    <xf numFmtId="0" fontId="3" fillId="0" borderId="0" xfId="2" applyFill="1" applyAlignment="1">
      <alignment horizontal="center" vertical="center" wrapText="1"/>
    </xf>
    <xf numFmtId="0" fontId="5" fillId="11" borderId="1" xfId="0" applyFont="1" applyFill="1" applyBorder="1" applyAlignment="1" applyProtection="1">
      <alignment horizontal="center" vertical="center" wrapText="1"/>
      <protection locked="0"/>
    </xf>
    <xf numFmtId="0" fontId="0" fillId="0" borderId="0" xfId="0" applyAlignment="1">
      <alignment vertical="top"/>
    </xf>
    <xf numFmtId="0" fontId="3" fillId="5" borderId="1" xfId="2" applyFill="1" applyBorder="1" applyAlignment="1">
      <alignment horizontal="center" vertical="top" wrapText="1"/>
    </xf>
    <xf numFmtId="0" fontId="3" fillId="2" borderId="1" xfId="2" applyFill="1" applyBorder="1" applyAlignment="1">
      <alignment horizontal="center" vertical="top" wrapText="1"/>
    </xf>
    <xf numFmtId="0" fontId="16" fillId="2" borderId="1" xfId="2" applyFont="1" applyFill="1" applyBorder="1" applyAlignment="1">
      <alignment horizontal="center" vertical="top" wrapText="1"/>
    </xf>
    <xf numFmtId="0" fontId="16" fillId="5" borderId="1" xfId="2" applyFont="1" applyFill="1" applyBorder="1" applyAlignment="1">
      <alignment horizontal="center" vertical="top" wrapText="1"/>
    </xf>
    <xf numFmtId="0" fontId="3" fillId="0" borderId="0" xfId="2" applyFill="1" applyAlignment="1">
      <alignment horizontal="center" vertical="top" wrapText="1"/>
    </xf>
    <xf numFmtId="0" fontId="8" fillId="2" borderId="6" xfId="0"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2" fontId="6" fillId="2" borderId="1" xfId="2" applyNumberFormat="1" applyFont="1" applyFill="1" applyBorder="1" applyAlignment="1">
      <alignment horizontal="center" wrapText="1"/>
    </xf>
  </cellXfs>
  <cellStyles count="6">
    <cellStyle name="Currency" xfId="1" builtinId="4"/>
    <cellStyle name="Currency 11" xfId="3"/>
    <cellStyle name="Normal" xfId="0" builtinId="0"/>
    <cellStyle name="Normal 11" xfId="2"/>
    <cellStyle name="Normal 19" xfId="4"/>
    <cellStyle name="Normal 2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250534</xdr:colOff>
      <xdr:row>0</xdr:row>
      <xdr:rowOff>45535</xdr:rowOff>
    </xdr:from>
    <xdr:ext cx="184730" cy="937629"/>
    <xdr:sp macro="" textlink="">
      <xdr:nvSpPr>
        <xdr:cNvPr id="2" name="Rectangle 1"/>
        <xdr:cNvSpPr/>
      </xdr:nvSpPr>
      <xdr:spPr>
        <a:xfrm>
          <a:off x="10299409" y="4553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8</xdr:col>
      <xdr:colOff>250534</xdr:colOff>
      <xdr:row>19</xdr:row>
      <xdr:rowOff>0</xdr:rowOff>
    </xdr:from>
    <xdr:ext cx="184730" cy="937629"/>
    <xdr:sp macro="" textlink="">
      <xdr:nvSpPr>
        <xdr:cNvPr id="3" name="Rectangle 2"/>
        <xdr:cNvSpPr/>
      </xdr:nvSpPr>
      <xdr:spPr>
        <a:xfrm>
          <a:off x="10299409" y="1001077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8</xdr:col>
      <xdr:colOff>250534</xdr:colOff>
      <xdr:row>18</xdr:row>
      <xdr:rowOff>0</xdr:rowOff>
    </xdr:from>
    <xdr:ext cx="184730" cy="937629"/>
    <xdr:sp macro="" textlink="">
      <xdr:nvSpPr>
        <xdr:cNvPr id="4" name="Rectangle 3"/>
        <xdr:cNvSpPr/>
      </xdr:nvSpPr>
      <xdr:spPr>
        <a:xfrm>
          <a:off x="10299409" y="909637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8</xdr:col>
      <xdr:colOff>254000</xdr:colOff>
      <xdr:row>13</xdr:row>
      <xdr:rowOff>0</xdr:rowOff>
    </xdr:from>
    <xdr:to>
      <xdr:col>8</xdr:col>
      <xdr:colOff>438730</xdr:colOff>
      <xdr:row>14</xdr:row>
      <xdr:rowOff>524879</xdr:rowOff>
    </xdr:to>
    <xdr:sp macro="" textlink="">
      <xdr:nvSpPr>
        <xdr:cNvPr id="5" name="Rectangle 4"/>
        <xdr:cNvSpPr/>
      </xdr:nvSpPr>
      <xdr:spPr>
        <a:xfrm>
          <a:off x="10302875" y="6353175"/>
          <a:ext cx="184730" cy="934454"/>
        </a:xfrm>
        <a:prstGeom prst="rect">
          <a:avLst/>
        </a:prstGeom>
        <a:noFill/>
      </xdr:spPr>
      <xdr:txBody>
        <a:bodyPr wrap="non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twoCellAnchor>
  <xdr:twoCellAnchor editAs="oneCell">
    <xdr:from>
      <xdr:col>8</xdr:col>
      <xdr:colOff>247650</xdr:colOff>
      <xdr:row>12</xdr:row>
      <xdr:rowOff>0</xdr:rowOff>
    </xdr:from>
    <xdr:to>
      <xdr:col>8</xdr:col>
      <xdr:colOff>432380</xdr:colOff>
      <xdr:row>12</xdr:row>
      <xdr:rowOff>937629</xdr:rowOff>
    </xdr:to>
    <xdr:sp macro="" textlink="">
      <xdr:nvSpPr>
        <xdr:cNvPr id="6" name="Rectangle 5"/>
        <xdr:cNvSpPr/>
      </xdr:nvSpPr>
      <xdr:spPr>
        <a:xfrm>
          <a:off x="10296525" y="5229225"/>
          <a:ext cx="184730" cy="937629"/>
        </a:xfrm>
        <a:prstGeom prst="rect">
          <a:avLst/>
        </a:prstGeom>
        <a:noFill/>
      </xdr:spPr>
      <xdr:txBody>
        <a:bodyPr wrap="non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twoCellAnchor>
  <xdr:twoCellAnchor editAs="oneCell">
    <xdr:from>
      <xdr:col>8</xdr:col>
      <xdr:colOff>254000</xdr:colOff>
      <xdr:row>2</xdr:row>
      <xdr:rowOff>0</xdr:rowOff>
    </xdr:from>
    <xdr:to>
      <xdr:col>8</xdr:col>
      <xdr:colOff>438730</xdr:colOff>
      <xdr:row>4</xdr:row>
      <xdr:rowOff>112129</xdr:rowOff>
    </xdr:to>
    <xdr:sp macro="" textlink="">
      <xdr:nvSpPr>
        <xdr:cNvPr id="7" name="Rectangle 6"/>
        <xdr:cNvSpPr/>
      </xdr:nvSpPr>
      <xdr:spPr>
        <a:xfrm>
          <a:off x="10302875" y="1009650"/>
          <a:ext cx="184730" cy="921754"/>
        </a:xfrm>
        <a:prstGeom prst="rect">
          <a:avLst/>
        </a:prstGeom>
        <a:noFill/>
      </xdr:spPr>
      <xdr:txBody>
        <a:bodyPr wrap="non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250534</xdr:colOff>
      <xdr:row>0</xdr:row>
      <xdr:rowOff>45535</xdr:rowOff>
    </xdr:from>
    <xdr:ext cx="184730" cy="937629"/>
    <xdr:sp macro="" textlink="">
      <xdr:nvSpPr>
        <xdr:cNvPr id="2" name="Rectangle 1"/>
        <xdr:cNvSpPr/>
      </xdr:nvSpPr>
      <xdr:spPr>
        <a:xfrm>
          <a:off x="11594809" y="4553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8</xdr:col>
      <xdr:colOff>250534</xdr:colOff>
      <xdr:row>15</xdr:row>
      <xdr:rowOff>0</xdr:rowOff>
    </xdr:from>
    <xdr:ext cx="184730" cy="937629"/>
    <xdr:sp macro="" textlink="">
      <xdr:nvSpPr>
        <xdr:cNvPr id="3" name="Rectangle 2"/>
        <xdr:cNvSpPr/>
      </xdr:nvSpPr>
      <xdr:spPr>
        <a:xfrm>
          <a:off x="11594809" y="936307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8</xdr:col>
      <xdr:colOff>254000</xdr:colOff>
      <xdr:row>1</xdr:row>
      <xdr:rowOff>0</xdr:rowOff>
    </xdr:from>
    <xdr:to>
      <xdr:col>8</xdr:col>
      <xdr:colOff>438730</xdr:colOff>
      <xdr:row>3</xdr:row>
      <xdr:rowOff>32753</xdr:rowOff>
    </xdr:to>
    <xdr:sp macro="" textlink="">
      <xdr:nvSpPr>
        <xdr:cNvPr id="4" name="Rectangle 3"/>
        <xdr:cNvSpPr/>
      </xdr:nvSpPr>
      <xdr:spPr>
        <a:xfrm>
          <a:off x="11598275" y="762000"/>
          <a:ext cx="184730" cy="680453"/>
        </a:xfrm>
        <a:prstGeom prst="rect">
          <a:avLst/>
        </a:prstGeom>
        <a:noFill/>
      </xdr:spPr>
      <xdr:txBody>
        <a:bodyPr wrap="non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twoCellAnchor>
  <xdr:twoCellAnchor editAs="oneCell">
    <xdr:from>
      <xdr:col>8</xdr:col>
      <xdr:colOff>247650</xdr:colOff>
      <xdr:row>3</xdr:row>
      <xdr:rowOff>0</xdr:rowOff>
    </xdr:from>
    <xdr:to>
      <xdr:col>8</xdr:col>
      <xdr:colOff>432380</xdr:colOff>
      <xdr:row>5</xdr:row>
      <xdr:rowOff>98325</xdr:rowOff>
    </xdr:to>
    <xdr:sp macro="" textlink="">
      <xdr:nvSpPr>
        <xdr:cNvPr id="5" name="Rectangle 4"/>
        <xdr:cNvSpPr/>
      </xdr:nvSpPr>
      <xdr:spPr>
        <a:xfrm>
          <a:off x="11591925" y="1409700"/>
          <a:ext cx="184730" cy="759829"/>
        </a:xfrm>
        <a:prstGeom prst="rect">
          <a:avLst/>
        </a:prstGeom>
        <a:noFill/>
      </xdr:spPr>
      <xdr:txBody>
        <a:bodyPr wrap="non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250534</xdr:colOff>
      <xdr:row>16</xdr:row>
      <xdr:rowOff>0</xdr:rowOff>
    </xdr:from>
    <xdr:ext cx="184730" cy="937629"/>
    <xdr:sp macro="" textlink="">
      <xdr:nvSpPr>
        <xdr:cNvPr id="2" name="Rectangle 1"/>
        <xdr:cNvSpPr/>
      </xdr:nvSpPr>
      <xdr:spPr>
        <a:xfrm>
          <a:off x="10089859" y="9039225"/>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250534</xdr:colOff>
      <xdr:row>20</xdr:row>
      <xdr:rowOff>0</xdr:rowOff>
    </xdr:from>
    <xdr:ext cx="184730" cy="937629"/>
    <xdr:sp macro="" textlink="">
      <xdr:nvSpPr>
        <xdr:cNvPr id="2" name="Rectangle 1"/>
        <xdr:cNvSpPr/>
      </xdr:nvSpPr>
      <xdr:spPr>
        <a:xfrm>
          <a:off x="9718384" y="17602200"/>
          <a:ext cx="184730" cy="937629"/>
        </a:xfrm>
        <a:prstGeom prst="rect">
          <a:avLst/>
        </a:prstGeom>
        <a:noFill/>
      </xdr:spPr>
      <xdr:txBody>
        <a:bodyPr wrap="none" lIns="91440" tIns="45720" rIns="91440" bIns="45720">
          <a:spAutoFit/>
        </a:bodyPr>
        <a:lstStyle/>
        <a:p>
          <a:pPr algn="ctr"/>
          <a:endPar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76"/>
  <sheetViews>
    <sheetView zoomScale="50" zoomScaleNormal="50" workbookViewId="0"/>
  </sheetViews>
  <sheetFormatPr defaultColWidth="8.7265625" defaultRowHeight="14.5" x14ac:dyDescent="0.35"/>
  <cols>
    <col min="1" max="1" width="15.1796875" style="5" customWidth="1"/>
    <col min="2" max="2" width="11.453125" style="5" customWidth="1"/>
    <col min="3" max="3" width="14" style="5" customWidth="1"/>
    <col min="4" max="4" width="19" style="5" customWidth="1"/>
    <col min="5" max="5" width="14.453125" style="5" customWidth="1"/>
    <col min="6" max="6" width="47.1796875" style="10" customWidth="1"/>
    <col min="7" max="7" width="14.54296875" style="5" customWidth="1"/>
    <col min="8" max="8" width="15" style="5" customWidth="1"/>
    <col min="9" max="9" width="18.453125" style="5" customWidth="1"/>
    <col min="10" max="10" width="27.81640625" style="5" customWidth="1"/>
    <col min="11" max="11" width="19.1796875" style="5" customWidth="1"/>
    <col min="12" max="12" width="12.26953125" style="5" customWidth="1"/>
    <col min="13" max="13" width="14.1796875" style="5" customWidth="1"/>
    <col min="14" max="14" width="9.81640625" style="5" customWidth="1"/>
    <col min="15" max="15" width="14.54296875" style="5" customWidth="1"/>
    <col min="16" max="16" width="10.453125" style="5" customWidth="1"/>
    <col min="17" max="17" width="13.81640625" style="5" customWidth="1"/>
    <col min="18" max="18" width="11.81640625" style="5" customWidth="1"/>
    <col min="19" max="19" width="13.453125" style="5" customWidth="1"/>
    <col min="20" max="20" width="15.54296875" style="5" customWidth="1"/>
    <col min="21" max="21" width="9.453125" style="5" customWidth="1"/>
    <col min="22" max="22" width="11.453125" style="5" customWidth="1"/>
    <col min="23" max="23" width="40.453125" style="5" customWidth="1"/>
    <col min="24" max="16384" width="8.7265625" style="5"/>
  </cols>
  <sheetData>
    <row r="1" spans="1:11" ht="41.5" customHeight="1" x14ac:dyDescent="0.25">
      <c r="A1" s="1" t="s">
        <v>0</v>
      </c>
      <c r="B1" s="1" t="s">
        <v>1</v>
      </c>
      <c r="C1" s="1" t="s">
        <v>2</v>
      </c>
      <c r="D1" s="1" t="s">
        <v>3</v>
      </c>
      <c r="E1" s="1" t="s">
        <v>4</v>
      </c>
      <c r="F1" s="1" t="s">
        <v>5</v>
      </c>
      <c r="G1" s="1" t="s">
        <v>6</v>
      </c>
      <c r="H1" s="1" t="s">
        <v>7</v>
      </c>
      <c r="I1" s="2" t="s">
        <v>8</v>
      </c>
      <c r="J1" s="3" t="s">
        <v>9</v>
      </c>
      <c r="K1" s="4" t="s">
        <v>10</v>
      </c>
    </row>
    <row r="2" spans="1:11" ht="38.25" x14ac:dyDescent="0.25">
      <c r="A2" s="6" t="s">
        <v>11</v>
      </c>
      <c r="B2" s="6" t="s">
        <v>12</v>
      </c>
      <c r="C2" s="6" t="s">
        <v>13</v>
      </c>
      <c r="D2" s="6"/>
      <c r="E2" s="6" t="s">
        <v>14</v>
      </c>
      <c r="F2" s="6" t="s">
        <v>15</v>
      </c>
      <c r="G2" s="6" t="s">
        <v>16</v>
      </c>
      <c r="H2" s="6" t="s">
        <v>17</v>
      </c>
      <c r="I2" s="7">
        <v>930000</v>
      </c>
      <c r="J2" s="1">
        <v>100</v>
      </c>
      <c r="K2" s="8">
        <v>56.35</v>
      </c>
    </row>
    <row r="3" spans="1:11" ht="38.25" x14ac:dyDescent="0.25">
      <c r="A3" s="6" t="s">
        <v>18</v>
      </c>
      <c r="B3" s="6" t="s">
        <v>12</v>
      </c>
      <c r="C3" s="6" t="s">
        <v>13</v>
      </c>
      <c r="D3" s="6"/>
      <c r="E3" s="6" t="s">
        <v>14</v>
      </c>
      <c r="F3" s="6" t="s">
        <v>15</v>
      </c>
      <c r="G3" s="6" t="s">
        <v>16</v>
      </c>
      <c r="H3" s="6" t="s">
        <v>17</v>
      </c>
      <c r="I3" s="7">
        <v>233000</v>
      </c>
      <c r="J3" s="1">
        <v>100</v>
      </c>
      <c r="K3" s="8">
        <v>55.15</v>
      </c>
    </row>
    <row r="4" spans="1:11" ht="25.5" x14ac:dyDescent="0.25">
      <c r="A4" s="6" t="s">
        <v>19</v>
      </c>
      <c r="B4" s="6" t="s">
        <v>12</v>
      </c>
      <c r="C4" s="6" t="s">
        <v>20</v>
      </c>
      <c r="D4" s="6" t="s">
        <v>21</v>
      </c>
      <c r="E4" s="6" t="s">
        <v>22</v>
      </c>
      <c r="F4" s="6" t="s">
        <v>23</v>
      </c>
      <c r="G4" s="6" t="s">
        <v>16</v>
      </c>
      <c r="H4" s="6" t="s">
        <v>17</v>
      </c>
      <c r="I4" s="7">
        <v>229000000</v>
      </c>
      <c r="J4" s="1">
        <v>100</v>
      </c>
      <c r="K4" s="8">
        <v>36.65</v>
      </c>
    </row>
    <row r="5" spans="1:11" ht="25.5" x14ac:dyDescent="0.25">
      <c r="A5" s="6" t="s">
        <v>24</v>
      </c>
      <c r="B5" s="6" t="s">
        <v>12</v>
      </c>
      <c r="C5" s="6" t="s">
        <v>20</v>
      </c>
      <c r="D5" s="6"/>
      <c r="E5" s="6" t="s">
        <v>25</v>
      </c>
      <c r="F5" s="6" t="s">
        <v>26</v>
      </c>
      <c r="G5" s="6" t="s">
        <v>27</v>
      </c>
      <c r="H5" s="6" t="s">
        <v>28</v>
      </c>
      <c r="I5" s="7">
        <v>2175000</v>
      </c>
      <c r="J5" s="1">
        <v>100</v>
      </c>
      <c r="K5" s="8">
        <v>33.79</v>
      </c>
    </row>
    <row r="6" spans="1:11" ht="25.5" x14ac:dyDescent="0.25">
      <c r="A6" s="6" t="s">
        <v>29</v>
      </c>
      <c r="B6" s="6" t="s">
        <v>12</v>
      </c>
      <c r="C6" s="6" t="s">
        <v>20</v>
      </c>
      <c r="D6" s="6" t="s">
        <v>30</v>
      </c>
      <c r="E6" s="6" t="s">
        <v>31</v>
      </c>
      <c r="F6" s="6" t="s">
        <v>32</v>
      </c>
      <c r="G6" s="6" t="s">
        <v>27</v>
      </c>
      <c r="H6" s="6" t="s">
        <v>28</v>
      </c>
      <c r="I6" s="7">
        <v>1160000</v>
      </c>
      <c r="J6" s="1">
        <v>100</v>
      </c>
      <c r="K6" s="8">
        <v>32.200000000000003</v>
      </c>
    </row>
    <row r="7" spans="1:11" ht="36.65" customHeight="1" x14ac:dyDescent="0.25">
      <c r="A7" s="6" t="s">
        <v>33</v>
      </c>
      <c r="B7" s="6" t="s">
        <v>12</v>
      </c>
      <c r="C7" s="6" t="s">
        <v>13</v>
      </c>
      <c r="D7" s="6" t="s">
        <v>34</v>
      </c>
      <c r="E7" s="6" t="s">
        <v>35</v>
      </c>
      <c r="F7" s="6" t="s">
        <v>36</v>
      </c>
      <c r="G7" s="6" t="s">
        <v>16</v>
      </c>
      <c r="H7" s="6" t="s">
        <v>17</v>
      </c>
      <c r="I7" s="7">
        <v>27300000</v>
      </c>
      <c r="J7" s="1">
        <v>100</v>
      </c>
      <c r="K7" s="8">
        <v>27.07</v>
      </c>
    </row>
    <row r="8" spans="1:11" ht="36.75" customHeight="1" x14ac:dyDescent="0.25">
      <c r="A8" s="6" t="s">
        <v>37</v>
      </c>
      <c r="B8" s="6" t="s">
        <v>12</v>
      </c>
      <c r="C8" s="6" t="s">
        <v>20</v>
      </c>
      <c r="D8" s="6"/>
      <c r="E8" s="6" t="s">
        <v>31</v>
      </c>
      <c r="F8" s="6" t="s">
        <v>38</v>
      </c>
      <c r="G8" s="6" t="s">
        <v>16</v>
      </c>
      <c r="H8" s="6" t="s">
        <v>17</v>
      </c>
      <c r="I8" s="7">
        <v>540000</v>
      </c>
      <c r="J8" s="1">
        <v>100</v>
      </c>
      <c r="K8" s="8">
        <v>25.89</v>
      </c>
    </row>
    <row r="9" spans="1:11" ht="25.5" x14ac:dyDescent="0.25">
      <c r="A9" s="6" t="s">
        <v>39</v>
      </c>
      <c r="B9" s="6" t="s">
        <v>12</v>
      </c>
      <c r="C9" s="6" t="s">
        <v>20</v>
      </c>
      <c r="D9" s="6"/>
      <c r="E9" s="6" t="s">
        <v>31</v>
      </c>
      <c r="F9" s="6" t="s">
        <v>40</v>
      </c>
      <c r="G9" s="6" t="s">
        <v>27</v>
      </c>
      <c r="H9" s="6" t="s">
        <v>28</v>
      </c>
      <c r="I9" s="7">
        <v>15660000</v>
      </c>
      <c r="J9" s="1">
        <v>100</v>
      </c>
      <c r="K9" s="8">
        <v>25.81</v>
      </c>
    </row>
    <row r="10" spans="1:11" ht="38.15" customHeight="1" x14ac:dyDescent="0.25">
      <c r="A10" s="6" t="s">
        <v>41</v>
      </c>
      <c r="B10" s="6" t="s">
        <v>12</v>
      </c>
      <c r="C10" s="6" t="s">
        <v>20</v>
      </c>
      <c r="D10" s="6" t="s">
        <v>42</v>
      </c>
      <c r="E10" s="6" t="s">
        <v>22</v>
      </c>
      <c r="F10" s="6" t="s">
        <v>43</v>
      </c>
      <c r="G10" s="6" t="s">
        <v>16</v>
      </c>
      <c r="H10" s="6" t="s">
        <v>17</v>
      </c>
      <c r="I10" s="7">
        <v>112100000</v>
      </c>
      <c r="J10" s="1">
        <v>100</v>
      </c>
      <c r="K10" s="8">
        <v>25.63</v>
      </c>
    </row>
    <row r="11" spans="1:11" ht="51" customHeight="1" x14ac:dyDescent="0.25">
      <c r="A11" s="6" t="s">
        <v>44</v>
      </c>
      <c r="B11" s="6" t="s">
        <v>12</v>
      </c>
      <c r="C11" s="6" t="s">
        <v>20</v>
      </c>
      <c r="D11" s="6"/>
      <c r="E11" s="6" t="s">
        <v>31</v>
      </c>
      <c r="F11" s="6" t="s">
        <v>45</v>
      </c>
      <c r="G11" s="6" t="s">
        <v>16</v>
      </c>
      <c r="H11" s="6" t="s">
        <v>17</v>
      </c>
      <c r="I11" s="7">
        <v>15660000</v>
      </c>
      <c r="J11" s="1">
        <v>100</v>
      </c>
      <c r="K11" s="8">
        <v>25.44</v>
      </c>
    </row>
    <row r="12" spans="1:11" ht="30.75" customHeight="1" x14ac:dyDescent="0.25">
      <c r="A12" s="6" t="s">
        <v>46</v>
      </c>
      <c r="B12" s="6" t="s">
        <v>12</v>
      </c>
      <c r="C12" s="6" t="s">
        <v>20</v>
      </c>
      <c r="D12" s="6" t="s">
        <v>47</v>
      </c>
      <c r="E12" s="6" t="s">
        <v>31</v>
      </c>
      <c r="F12" s="6" t="s">
        <v>48</v>
      </c>
      <c r="G12" s="6" t="s">
        <v>27</v>
      </c>
      <c r="H12" s="6" t="s">
        <v>28</v>
      </c>
      <c r="I12" s="7">
        <v>3335000</v>
      </c>
      <c r="J12" s="1">
        <v>100</v>
      </c>
      <c r="K12" s="8">
        <v>25.14</v>
      </c>
    </row>
    <row r="13" spans="1:11" ht="88.5" customHeight="1" x14ac:dyDescent="0.25">
      <c r="A13" s="6" t="s">
        <v>49</v>
      </c>
      <c r="B13" s="6" t="s">
        <v>12</v>
      </c>
      <c r="C13" s="6" t="s">
        <v>20</v>
      </c>
      <c r="D13" s="6" t="s">
        <v>50</v>
      </c>
      <c r="E13" s="6" t="s">
        <v>51</v>
      </c>
      <c r="F13" s="6" t="s">
        <v>52</v>
      </c>
      <c r="G13" s="6" t="s">
        <v>16</v>
      </c>
      <c r="H13" s="6" t="s">
        <v>17</v>
      </c>
      <c r="I13" s="7">
        <v>87000000</v>
      </c>
      <c r="J13" s="1">
        <v>100</v>
      </c>
      <c r="K13" s="8">
        <v>23.64</v>
      </c>
    </row>
    <row r="14" spans="1:11" ht="32.5" customHeight="1" x14ac:dyDescent="0.25">
      <c r="A14" s="6" t="s">
        <v>53</v>
      </c>
      <c r="B14" s="6" t="s">
        <v>12</v>
      </c>
      <c r="C14" s="6" t="s">
        <v>13</v>
      </c>
      <c r="D14" s="6" t="s">
        <v>54</v>
      </c>
      <c r="E14" s="6" t="s">
        <v>55</v>
      </c>
      <c r="F14" s="6" t="s">
        <v>56</v>
      </c>
      <c r="G14" s="6" t="s">
        <v>57</v>
      </c>
      <c r="H14" s="6" t="s">
        <v>58</v>
      </c>
      <c r="I14" s="7">
        <v>12799000</v>
      </c>
      <c r="J14" s="1">
        <v>100</v>
      </c>
      <c r="K14" s="8">
        <v>22.28</v>
      </c>
    </row>
    <row r="15" spans="1:11" ht="60.65" customHeight="1" x14ac:dyDescent="0.25">
      <c r="A15" s="6" t="s">
        <v>59</v>
      </c>
      <c r="B15" s="6" t="s">
        <v>12</v>
      </c>
      <c r="C15" s="6" t="s">
        <v>13</v>
      </c>
      <c r="D15" s="6"/>
      <c r="E15" s="6" t="s">
        <v>60</v>
      </c>
      <c r="F15" s="6" t="s">
        <v>61</v>
      </c>
      <c r="G15" s="6" t="s">
        <v>16</v>
      </c>
      <c r="H15" s="6" t="s">
        <v>17</v>
      </c>
      <c r="I15" s="7">
        <v>14287000</v>
      </c>
      <c r="J15" s="1">
        <v>100</v>
      </c>
      <c r="K15" s="8">
        <v>22.01</v>
      </c>
    </row>
    <row r="16" spans="1:11" ht="63.75" x14ac:dyDescent="0.25">
      <c r="A16" s="6" t="s">
        <v>62</v>
      </c>
      <c r="B16" s="6" t="s">
        <v>12</v>
      </c>
      <c r="C16" s="6" t="s">
        <v>13</v>
      </c>
      <c r="D16" s="6" t="s">
        <v>63</v>
      </c>
      <c r="E16" s="6" t="s">
        <v>64</v>
      </c>
      <c r="F16" s="6" t="s">
        <v>65</v>
      </c>
      <c r="G16" s="6" t="s">
        <v>16</v>
      </c>
      <c r="H16" s="6" t="s">
        <v>17</v>
      </c>
      <c r="I16" s="7">
        <v>22600000</v>
      </c>
      <c r="J16" s="1">
        <v>100</v>
      </c>
      <c r="K16" s="8">
        <v>22.01</v>
      </c>
    </row>
    <row r="17" spans="1:11" ht="25.5" x14ac:dyDescent="0.25">
      <c r="A17" s="6" t="s">
        <v>66</v>
      </c>
      <c r="B17" s="6" t="s">
        <v>12</v>
      </c>
      <c r="C17" s="6" t="s">
        <v>20</v>
      </c>
      <c r="D17" s="6"/>
      <c r="E17" s="6" t="s">
        <v>31</v>
      </c>
      <c r="F17" s="6" t="s">
        <v>67</v>
      </c>
      <c r="G17" s="6" t="s">
        <v>16</v>
      </c>
      <c r="H17" s="6" t="s">
        <v>17</v>
      </c>
      <c r="I17" s="7">
        <v>127840000</v>
      </c>
      <c r="J17" s="1">
        <v>100</v>
      </c>
      <c r="K17" s="8">
        <v>21.77</v>
      </c>
    </row>
    <row r="18" spans="1:11" ht="35.15" customHeight="1" x14ac:dyDescent="0.25">
      <c r="A18" s="6" t="s">
        <v>68</v>
      </c>
      <c r="B18" s="6" t="s">
        <v>12</v>
      </c>
      <c r="C18" s="6" t="s">
        <v>13</v>
      </c>
      <c r="D18" s="6" t="s">
        <v>69</v>
      </c>
      <c r="E18" s="6" t="s">
        <v>31</v>
      </c>
      <c r="F18" s="6" t="s">
        <v>70</v>
      </c>
      <c r="G18" s="6" t="s">
        <v>16</v>
      </c>
      <c r="H18" s="6" t="s">
        <v>17</v>
      </c>
      <c r="I18" s="7">
        <v>5800000</v>
      </c>
      <c r="J18" s="1">
        <v>100</v>
      </c>
      <c r="K18" s="8">
        <v>21.26</v>
      </c>
    </row>
    <row r="19" spans="1:11" ht="72.650000000000006" customHeight="1" x14ac:dyDescent="0.25">
      <c r="A19" s="6" t="s">
        <v>71</v>
      </c>
      <c r="B19" s="6" t="s">
        <v>12</v>
      </c>
      <c r="C19" s="6" t="s">
        <v>13</v>
      </c>
      <c r="D19" s="6"/>
      <c r="E19" s="6" t="s">
        <v>72</v>
      </c>
      <c r="F19" s="6" t="s">
        <v>73</v>
      </c>
      <c r="G19" s="6" t="s">
        <v>27</v>
      </c>
      <c r="H19" s="6" t="s">
        <v>28</v>
      </c>
      <c r="I19" s="7">
        <v>10699000</v>
      </c>
      <c r="J19" s="1">
        <v>100</v>
      </c>
      <c r="K19" s="8">
        <v>20.48</v>
      </c>
    </row>
    <row r="20" spans="1:11" ht="41.15" customHeight="1" x14ac:dyDescent="0.25">
      <c r="A20" s="6" t="s">
        <v>74</v>
      </c>
      <c r="B20" s="6" t="s">
        <v>75</v>
      </c>
      <c r="C20" s="6" t="s">
        <v>13</v>
      </c>
      <c r="D20" s="6"/>
      <c r="E20" s="6" t="s">
        <v>76</v>
      </c>
      <c r="F20" s="6" t="s">
        <v>77</v>
      </c>
      <c r="G20" s="6" t="s">
        <v>78</v>
      </c>
      <c r="H20" s="6" t="s">
        <v>17</v>
      </c>
      <c r="I20" s="7">
        <v>3000000</v>
      </c>
      <c r="J20" s="1">
        <v>100</v>
      </c>
      <c r="K20" s="8">
        <v>24.28</v>
      </c>
    </row>
    <row r="21" spans="1:11" ht="67" customHeight="1" x14ac:dyDescent="0.25">
      <c r="A21" s="6" t="s">
        <v>79</v>
      </c>
      <c r="B21" s="6" t="s">
        <v>75</v>
      </c>
      <c r="C21" s="6" t="s">
        <v>13</v>
      </c>
      <c r="D21" s="6"/>
      <c r="E21" s="6" t="s">
        <v>76</v>
      </c>
      <c r="F21" s="6" t="s">
        <v>80</v>
      </c>
      <c r="G21" s="6" t="s">
        <v>78</v>
      </c>
      <c r="H21" s="6" t="s">
        <v>17</v>
      </c>
      <c r="I21" s="7">
        <v>333333</v>
      </c>
      <c r="J21" s="1">
        <v>100</v>
      </c>
      <c r="K21" s="8">
        <v>10.16</v>
      </c>
    </row>
    <row r="22" spans="1:11" s="9" customFormat="1" ht="27" customHeight="1" x14ac:dyDescent="0.25">
      <c r="A22" s="6"/>
      <c r="B22" s="6"/>
      <c r="C22" s="6"/>
      <c r="D22" s="6"/>
      <c r="E22" s="6"/>
      <c r="F22" s="6"/>
      <c r="G22" s="6"/>
      <c r="H22" s="6"/>
      <c r="I22" s="7"/>
    </row>
    <row r="23" spans="1:11" s="9" customFormat="1" ht="28.5" customHeight="1" x14ac:dyDescent="0.25">
      <c r="A23" s="6"/>
      <c r="B23" s="6"/>
      <c r="C23" s="6"/>
      <c r="D23" s="6"/>
      <c r="E23" s="6"/>
      <c r="F23" s="6"/>
      <c r="G23" s="6"/>
      <c r="H23" s="6"/>
      <c r="I23" s="7"/>
    </row>
    <row r="24" spans="1:11" s="9" customFormat="1" x14ac:dyDescent="0.35">
      <c r="A24" s="6"/>
      <c r="B24" s="6"/>
      <c r="C24" s="6"/>
      <c r="D24" s="6"/>
      <c r="E24" s="6"/>
      <c r="F24" s="6"/>
      <c r="G24" s="6"/>
      <c r="H24" s="6"/>
      <c r="I24" s="7"/>
      <c r="J24" s="5"/>
      <c r="K24" s="5"/>
    </row>
    <row r="25" spans="1:11" x14ac:dyDescent="0.35">
      <c r="A25" s="6"/>
      <c r="B25" s="6"/>
      <c r="C25" s="6"/>
      <c r="D25" s="6"/>
      <c r="E25" s="6"/>
      <c r="F25" s="6"/>
      <c r="G25" s="6"/>
      <c r="H25" s="6"/>
      <c r="I25" s="7"/>
    </row>
    <row r="26" spans="1:11" x14ac:dyDescent="0.35">
      <c r="A26" s="6"/>
      <c r="B26" s="6"/>
      <c r="C26" s="6"/>
      <c r="D26" s="6"/>
      <c r="E26" s="6"/>
      <c r="F26" s="6"/>
      <c r="G26" s="6"/>
      <c r="H26" s="6"/>
      <c r="I26" s="7"/>
    </row>
    <row r="27" spans="1:11" x14ac:dyDescent="0.35">
      <c r="A27" s="6"/>
      <c r="B27" s="6"/>
      <c r="C27" s="6"/>
      <c r="D27" s="6"/>
      <c r="E27" s="6"/>
      <c r="F27" s="6"/>
      <c r="G27" s="6"/>
      <c r="H27" s="6"/>
      <c r="I27" s="7"/>
    </row>
    <row r="28" spans="1:11" x14ac:dyDescent="0.35">
      <c r="A28" s="6"/>
      <c r="B28" s="6"/>
      <c r="C28" s="6"/>
      <c r="D28" s="6"/>
      <c r="E28" s="6"/>
      <c r="F28" s="6"/>
      <c r="G28" s="6"/>
      <c r="H28" s="6"/>
      <c r="I28" s="7"/>
    </row>
    <row r="29" spans="1:11" x14ac:dyDescent="0.35">
      <c r="A29" s="6"/>
      <c r="B29" s="6"/>
      <c r="C29" s="6"/>
      <c r="D29" s="6"/>
      <c r="E29" s="6"/>
      <c r="F29" s="6"/>
      <c r="G29" s="6"/>
      <c r="H29" s="6"/>
      <c r="I29" s="7"/>
    </row>
    <row r="30" spans="1:11" x14ac:dyDescent="0.35">
      <c r="A30" s="6"/>
      <c r="B30" s="6"/>
      <c r="C30" s="6"/>
      <c r="D30" s="6"/>
      <c r="E30" s="6"/>
      <c r="F30" s="6"/>
      <c r="G30" s="6"/>
      <c r="H30" s="6"/>
      <c r="I30" s="7"/>
    </row>
    <row r="31" spans="1:11" x14ac:dyDescent="0.35">
      <c r="A31" s="6"/>
      <c r="B31" s="6"/>
      <c r="C31" s="6"/>
      <c r="D31" s="6"/>
      <c r="E31" s="6"/>
      <c r="F31" s="6"/>
      <c r="G31" s="6"/>
      <c r="H31" s="6"/>
      <c r="I31" s="7"/>
    </row>
    <row r="32" spans="1:11" x14ac:dyDescent="0.35">
      <c r="A32" s="6"/>
      <c r="B32" s="6"/>
      <c r="C32" s="6"/>
      <c r="D32" s="6"/>
      <c r="E32" s="6"/>
      <c r="F32" s="6"/>
      <c r="G32" s="6"/>
      <c r="H32" s="6"/>
      <c r="I32" s="7"/>
    </row>
    <row r="33" spans="1:9" x14ac:dyDescent="0.35">
      <c r="A33" s="6"/>
      <c r="B33" s="6"/>
      <c r="C33" s="6"/>
      <c r="D33" s="6"/>
      <c r="E33" s="6"/>
      <c r="F33" s="6"/>
      <c r="G33" s="6"/>
      <c r="H33" s="6"/>
      <c r="I33" s="7"/>
    </row>
    <row r="34" spans="1:9" x14ac:dyDescent="0.35">
      <c r="A34" s="6"/>
      <c r="B34" s="6"/>
      <c r="C34" s="6"/>
      <c r="D34" s="6"/>
      <c r="E34" s="6"/>
      <c r="F34" s="6"/>
      <c r="G34" s="6"/>
      <c r="H34" s="6"/>
      <c r="I34" s="7"/>
    </row>
    <row r="35" spans="1:9" x14ac:dyDescent="0.35">
      <c r="A35" s="6"/>
      <c r="B35" s="6"/>
      <c r="C35" s="6"/>
      <c r="D35" s="6"/>
      <c r="E35" s="6"/>
      <c r="F35" s="6"/>
      <c r="G35" s="6"/>
      <c r="H35" s="6"/>
      <c r="I35" s="7"/>
    </row>
    <row r="36" spans="1:9" x14ac:dyDescent="0.35">
      <c r="A36" s="6"/>
      <c r="B36" s="6"/>
      <c r="C36" s="6"/>
      <c r="D36" s="6"/>
      <c r="E36" s="6"/>
      <c r="F36" s="6"/>
      <c r="G36" s="6"/>
      <c r="H36" s="6"/>
      <c r="I36" s="7"/>
    </row>
    <row r="37" spans="1:9" x14ac:dyDescent="0.35">
      <c r="A37" s="6"/>
      <c r="B37" s="6"/>
      <c r="C37" s="6"/>
      <c r="D37" s="6"/>
      <c r="E37" s="6"/>
      <c r="F37" s="6"/>
      <c r="G37" s="6"/>
      <c r="H37" s="6"/>
      <c r="I37" s="7"/>
    </row>
    <row r="38" spans="1:9" x14ac:dyDescent="0.35">
      <c r="A38" s="6"/>
      <c r="B38" s="6"/>
      <c r="C38" s="6"/>
      <c r="D38" s="6"/>
      <c r="E38" s="6"/>
      <c r="F38" s="6"/>
      <c r="G38" s="6"/>
      <c r="H38" s="6"/>
      <c r="I38" s="7"/>
    </row>
    <row r="39" spans="1:9" x14ac:dyDescent="0.35">
      <c r="A39" s="6"/>
      <c r="B39" s="6"/>
      <c r="C39" s="6"/>
      <c r="D39" s="6"/>
      <c r="E39" s="6"/>
      <c r="F39" s="6"/>
      <c r="G39" s="6"/>
      <c r="H39" s="6"/>
      <c r="I39" s="7"/>
    </row>
    <row r="40" spans="1:9" x14ac:dyDescent="0.35">
      <c r="A40" s="6"/>
      <c r="B40" s="6"/>
      <c r="C40" s="6"/>
      <c r="D40" s="6"/>
      <c r="E40" s="6"/>
      <c r="F40" s="6"/>
      <c r="G40" s="6"/>
      <c r="H40" s="6"/>
      <c r="I40" s="7"/>
    </row>
    <row r="41" spans="1:9" x14ac:dyDescent="0.35">
      <c r="A41" s="6"/>
      <c r="B41" s="6"/>
      <c r="C41" s="6"/>
      <c r="D41" s="6"/>
      <c r="E41" s="6"/>
      <c r="F41" s="6"/>
      <c r="G41" s="6"/>
      <c r="H41" s="6"/>
      <c r="I41" s="7"/>
    </row>
    <row r="42" spans="1:9" x14ac:dyDescent="0.35">
      <c r="A42" s="6"/>
      <c r="B42" s="6"/>
      <c r="C42" s="6"/>
      <c r="D42" s="6"/>
      <c r="E42" s="6"/>
      <c r="F42" s="6"/>
      <c r="G42" s="6"/>
      <c r="H42" s="6"/>
      <c r="I42" s="7"/>
    </row>
    <row r="43" spans="1:9" x14ac:dyDescent="0.35">
      <c r="A43" s="6"/>
      <c r="B43" s="6"/>
      <c r="C43" s="6"/>
      <c r="D43" s="6"/>
      <c r="E43" s="6"/>
      <c r="F43" s="6"/>
      <c r="G43" s="6"/>
      <c r="H43" s="6"/>
      <c r="I43" s="7"/>
    </row>
    <row r="44" spans="1:9" x14ac:dyDescent="0.35">
      <c r="A44" s="6"/>
      <c r="B44" s="6"/>
      <c r="C44" s="6"/>
      <c r="D44" s="6"/>
      <c r="E44" s="6"/>
      <c r="F44" s="6"/>
      <c r="G44" s="6"/>
      <c r="H44" s="6"/>
      <c r="I44" s="7"/>
    </row>
    <row r="45" spans="1:9" x14ac:dyDescent="0.35">
      <c r="A45" s="6"/>
      <c r="B45" s="6"/>
      <c r="C45" s="6"/>
      <c r="D45" s="6"/>
      <c r="E45" s="6"/>
      <c r="F45" s="6"/>
      <c r="G45" s="6"/>
      <c r="H45" s="6"/>
      <c r="I45" s="7"/>
    </row>
    <row r="46" spans="1:9" x14ac:dyDescent="0.35">
      <c r="A46" s="6"/>
      <c r="B46" s="6"/>
      <c r="C46" s="6"/>
      <c r="D46" s="6"/>
      <c r="E46" s="6"/>
      <c r="F46" s="6"/>
      <c r="G46" s="6"/>
      <c r="H46" s="6"/>
      <c r="I46" s="7"/>
    </row>
    <row r="47" spans="1:9" x14ac:dyDescent="0.35">
      <c r="A47" s="6"/>
      <c r="B47" s="6"/>
      <c r="C47" s="6"/>
      <c r="D47" s="6"/>
      <c r="E47" s="6"/>
      <c r="F47" s="6"/>
      <c r="G47" s="6"/>
      <c r="H47" s="6"/>
      <c r="I47" s="7"/>
    </row>
    <row r="48" spans="1:9" x14ac:dyDescent="0.35">
      <c r="A48" s="6"/>
      <c r="B48" s="6"/>
      <c r="C48" s="6"/>
      <c r="D48" s="6"/>
      <c r="E48" s="6"/>
      <c r="F48" s="6"/>
      <c r="G48" s="6"/>
      <c r="H48" s="6"/>
      <c r="I48" s="7"/>
    </row>
    <row r="49" spans="1:9" x14ac:dyDescent="0.35">
      <c r="A49" s="6"/>
      <c r="B49" s="6"/>
      <c r="C49" s="6"/>
      <c r="D49" s="6"/>
      <c r="E49" s="6"/>
      <c r="F49" s="6"/>
      <c r="G49" s="6"/>
      <c r="H49" s="6"/>
      <c r="I49" s="7"/>
    </row>
    <row r="50" spans="1:9" x14ac:dyDescent="0.35">
      <c r="A50" s="6"/>
      <c r="B50" s="6"/>
      <c r="C50" s="6"/>
      <c r="D50" s="6"/>
      <c r="E50" s="6"/>
      <c r="F50" s="6"/>
      <c r="G50" s="6"/>
      <c r="H50" s="6"/>
      <c r="I50" s="7"/>
    </row>
    <row r="51" spans="1:9" x14ac:dyDescent="0.35">
      <c r="A51" s="6"/>
      <c r="B51" s="6"/>
      <c r="C51" s="6"/>
      <c r="D51" s="6"/>
      <c r="E51" s="6"/>
      <c r="F51" s="6"/>
      <c r="G51" s="6"/>
      <c r="H51" s="6"/>
      <c r="I51" s="7"/>
    </row>
    <row r="52" spans="1:9" x14ac:dyDescent="0.35">
      <c r="A52" s="6"/>
      <c r="B52" s="6"/>
      <c r="C52" s="6"/>
      <c r="D52" s="6"/>
      <c r="E52" s="6"/>
      <c r="F52" s="6"/>
      <c r="G52" s="6"/>
      <c r="H52" s="6"/>
      <c r="I52" s="7"/>
    </row>
    <row r="53" spans="1:9" x14ac:dyDescent="0.35">
      <c r="A53" s="6"/>
      <c r="B53" s="6"/>
      <c r="C53" s="6"/>
      <c r="D53" s="6"/>
      <c r="E53" s="6"/>
      <c r="F53" s="6"/>
      <c r="G53" s="6"/>
      <c r="H53" s="6"/>
      <c r="I53" s="7"/>
    </row>
    <row r="54" spans="1:9" x14ac:dyDescent="0.35">
      <c r="A54" s="6"/>
      <c r="B54" s="6"/>
      <c r="C54" s="6"/>
      <c r="D54" s="6"/>
      <c r="E54" s="6"/>
      <c r="F54" s="6"/>
      <c r="G54" s="6"/>
      <c r="H54" s="6"/>
      <c r="I54" s="7"/>
    </row>
    <row r="55" spans="1:9" x14ac:dyDescent="0.35">
      <c r="A55" s="6"/>
      <c r="B55" s="6"/>
      <c r="C55" s="6"/>
      <c r="D55" s="6"/>
      <c r="E55" s="6"/>
      <c r="F55" s="6"/>
      <c r="G55" s="6"/>
      <c r="H55" s="6"/>
      <c r="I55" s="7"/>
    </row>
    <row r="56" spans="1:9" x14ac:dyDescent="0.35">
      <c r="A56" s="6"/>
      <c r="B56" s="6"/>
      <c r="C56" s="6"/>
      <c r="D56" s="6"/>
      <c r="E56" s="6"/>
      <c r="F56" s="6"/>
      <c r="G56" s="6"/>
      <c r="H56" s="6"/>
      <c r="I56" s="7"/>
    </row>
    <row r="57" spans="1:9" x14ac:dyDescent="0.35">
      <c r="A57" s="6"/>
      <c r="B57" s="6"/>
      <c r="C57" s="6"/>
      <c r="D57" s="6"/>
      <c r="E57" s="6"/>
      <c r="F57" s="6"/>
      <c r="G57" s="6"/>
      <c r="H57" s="6"/>
      <c r="I57" s="7"/>
    </row>
    <row r="58" spans="1:9" x14ac:dyDescent="0.35">
      <c r="A58" s="6"/>
      <c r="B58" s="6"/>
      <c r="C58" s="6"/>
      <c r="D58" s="6"/>
      <c r="E58" s="6"/>
      <c r="F58" s="6"/>
      <c r="G58" s="6"/>
      <c r="H58" s="6"/>
      <c r="I58" s="7"/>
    </row>
    <row r="59" spans="1:9" x14ac:dyDescent="0.35">
      <c r="A59" s="6"/>
      <c r="B59" s="6"/>
      <c r="C59" s="6"/>
      <c r="D59" s="6"/>
      <c r="E59" s="6"/>
      <c r="F59" s="6"/>
      <c r="G59" s="6"/>
      <c r="H59" s="6"/>
      <c r="I59" s="7"/>
    </row>
    <row r="60" spans="1:9" x14ac:dyDescent="0.35">
      <c r="A60" s="6"/>
      <c r="B60" s="6"/>
      <c r="C60" s="6"/>
      <c r="D60" s="6"/>
      <c r="E60" s="6"/>
      <c r="F60" s="6"/>
      <c r="G60" s="6"/>
      <c r="H60" s="6"/>
      <c r="I60" s="7"/>
    </row>
    <row r="61" spans="1:9" x14ac:dyDescent="0.35">
      <c r="A61" s="6"/>
      <c r="B61" s="6"/>
      <c r="C61" s="6"/>
      <c r="D61" s="6"/>
      <c r="E61" s="6"/>
      <c r="F61" s="6"/>
      <c r="G61" s="6"/>
      <c r="H61" s="6"/>
      <c r="I61" s="7"/>
    </row>
    <row r="62" spans="1:9" x14ac:dyDescent="0.35">
      <c r="A62" s="6"/>
      <c r="B62" s="6"/>
      <c r="C62" s="6"/>
      <c r="D62" s="6"/>
      <c r="E62" s="6"/>
      <c r="F62" s="6"/>
      <c r="G62" s="6"/>
      <c r="H62" s="6"/>
      <c r="I62" s="7"/>
    </row>
    <row r="63" spans="1:9" x14ac:dyDescent="0.35">
      <c r="A63" s="6"/>
      <c r="B63" s="6"/>
      <c r="C63" s="6"/>
      <c r="D63" s="6"/>
      <c r="E63" s="6"/>
      <c r="F63" s="6"/>
      <c r="G63" s="6"/>
      <c r="H63" s="6"/>
      <c r="I63" s="7"/>
    </row>
    <row r="64" spans="1:9" x14ac:dyDescent="0.35">
      <c r="A64" s="6"/>
      <c r="B64" s="6"/>
      <c r="C64" s="6"/>
      <c r="D64" s="6"/>
      <c r="E64" s="6"/>
      <c r="F64" s="6"/>
      <c r="G64" s="6"/>
      <c r="H64" s="6"/>
      <c r="I64" s="7"/>
    </row>
    <row r="65" spans="1:9" x14ac:dyDescent="0.35">
      <c r="A65" s="6"/>
      <c r="B65" s="6"/>
      <c r="C65" s="6"/>
      <c r="D65" s="6"/>
      <c r="E65" s="6"/>
      <c r="F65" s="6"/>
      <c r="G65" s="6"/>
      <c r="H65" s="6"/>
      <c r="I65" s="7"/>
    </row>
    <row r="66" spans="1:9" x14ac:dyDescent="0.35">
      <c r="A66" s="6"/>
      <c r="B66" s="6"/>
      <c r="C66" s="6"/>
      <c r="D66" s="6"/>
      <c r="E66" s="6"/>
      <c r="F66" s="6"/>
      <c r="G66" s="6"/>
      <c r="H66" s="6"/>
      <c r="I66" s="7"/>
    </row>
    <row r="67" spans="1:9" x14ac:dyDescent="0.35">
      <c r="A67" s="6"/>
      <c r="B67" s="6"/>
      <c r="C67" s="6"/>
      <c r="D67" s="6"/>
      <c r="E67" s="6"/>
      <c r="F67" s="6"/>
      <c r="G67" s="6"/>
      <c r="H67" s="6"/>
      <c r="I67" s="7"/>
    </row>
    <row r="68" spans="1:9" x14ac:dyDescent="0.35">
      <c r="A68" s="6"/>
      <c r="B68" s="6"/>
      <c r="C68" s="6"/>
      <c r="D68" s="6"/>
      <c r="E68" s="6"/>
      <c r="F68" s="6"/>
      <c r="G68" s="6"/>
      <c r="H68" s="6"/>
      <c r="I68" s="7"/>
    </row>
    <row r="69" spans="1:9" x14ac:dyDescent="0.35">
      <c r="A69" s="6"/>
      <c r="B69" s="6"/>
      <c r="C69" s="6"/>
      <c r="D69" s="6"/>
      <c r="E69" s="6"/>
      <c r="F69" s="6"/>
      <c r="G69" s="6"/>
      <c r="H69" s="6"/>
      <c r="I69" s="7"/>
    </row>
    <row r="70" spans="1:9" x14ac:dyDescent="0.35">
      <c r="A70" s="6"/>
      <c r="B70" s="6"/>
      <c r="C70" s="6"/>
      <c r="D70" s="6"/>
      <c r="E70" s="6"/>
      <c r="F70" s="6"/>
      <c r="G70" s="6"/>
      <c r="H70" s="6"/>
      <c r="I70" s="7"/>
    </row>
    <row r="71" spans="1:9" x14ac:dyDescent="0.35">
      <c r="A71" s="6"/>
      <c r="B71" s="6"/>
      <c r="C71" s="6"/>
      <c r="D71" s="6"/>
      <c r="E71" s="6"/>
      <c r="F71" s="6"/>
      <c r="G71" s="6"/>
      <c r="H71" s="6"/>
      <c r="I71" s="7"/>
    </row>
    <row r="72" spans="1:9" x14ac:dyDescent="0.35">
      <c r="A72" s="6"/>
      <c r="B72" s="6"/>
      <c r="C72" s="6"/>
      <c r="D72" s="6"/>
      <c r="E72" s="6"/>
      <c r="F72" s="6"/>
      <c r="G72" s="6"/>
      <c r="H72" s="6"/>
      <c r="I72" s="7"/>
    </row>
    <row r="73" spans="1:9" x14ac:dyDescent="0.35">
      <c r="A73" s="6"/>
      <c r="B73" s="6"/>
      <c r="C73" s="6"/>
      <c r="D73" s="6"/>
      <c r="E73" s="6"/>
      <c r="F73" s="6"/>
      <c r="G73" s="6"/>
      <c r="H73" s="6"/>
      <c r="I73" s="7"/>
    </row>
    <row r="74" spans="1:9" x14ac:dyDescent="0.35">
      <c r="A74" s="6"/>
      <c r="B74" s="6"/>
      <c r="C74" s="6"/>
      <c r="D74" s="6"/>
      <c r="E74" s="6"/>
      <c r="F74" s="6"/>
      <c r="G74" s="6"/>
      <c r="H74" s="6"/>
      <c r="I74" s="7"/>
    </row>
    <row r="75" spans="1:9" x14ac:dyDescent="0.35">
      <c r="A75" s="6"/>
      <c r="B75" s="6"/>
      <c r="C75" s="6"/>
      <c r="D75" s="6"/>
      <c r="E75" s="6"/>
      <c r="F75" s="6"/>
      <c r="H75" s="6"/>
    </row>
    <row r="76" spans="1:9" x14ac:dyDescent="0.35">
      <c r="A76" s="6"/>
      <c r="B76" s="6"/>
      <c r="C76" s="6"/>
      <c r="D76" s="6"/>
      <c r="E76" s="6"/>
      <c r="F76" s="6"/>
      <c r="H76" s="6"/>
    </row>
  </sheetData>
  <autoFilter ref="A1:K21">
    <sortState ref="A2:K21">
      <sortCondition descending="1" ref="B1:B21"/>
    </sortState>
  </autoFilter>
  <printOptions horizontalCentered="1"/>
  <pageMargins left="0.25" right="0.25" top="0.75" bottom="0.75" header="0.3" footer="0.3"/>
  <pageSetup paperSize="193" scale="65" fitToHeight="0" orientation="landscape" r:id="rId1"/>
  <headerFooter>
    <oddHeader>&amp;L&amp;"-,Bold"&amp;20Draft, July 10, 2014&amp;C&amp;"-,Bold"&amp;20Division 13 Regional Needs Projects Local Points Summary - All Modes&amp;R&amp;"-,Bold"&amp;20Draft, July 10, 2014</oddHeader>
    <oddFooter>&amp;C&amp;"-,Bold"&amp;16Page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
  <sheetViews>
    <sheetView zoomScale="60" zoomScaleNormal="60" workbookViewId="0"/>
  </sheetViews>
  <sheetFormatPr defaultRowHeight="14.5" x14ac:dyDescent="0.35"/>
  <cols>
    <col min="2" max="2" width="20.54296875" customWidth="1"/>
    <col min="3" max="3" width="16.453125" customWidth="1"/>
    <col min="4" max="4" width="13.453125" customWidth="1"/>
    <col min="5" max="5" width="14.1796875" customWidth="1"/>
    <col min="7" max="7" width="13.81640625" customWidth="1"/>
    <col min="8" max="8" width="17" customWidth="1"/>
    <col min="9" max="9" width="13.54296875" customWidth="1"/>
    <col min="10" max="10" width="10.7265625" customWidth="1"/>
    <col min="13" max="14" width="8.7265625" customWidth="1"/>
    <col min="15" max="15" width="15.81640625" customWidth="1"/>
  </cols>
  <sheetData>
    <row r="1" spans="1:17" ht="26.25" x14ac:dyDescent="0.4">
      <c r="H1" s="125" t="s">
        <v>513</v>
      </c>
      <c r="I1" s="125"/>
      <c r="J1" s="125"/>
      <c r="K1" s="125"/>
      <c r="L1" s="125"/>
    </row>
    <row r="2" spans="1:17" ht="51" x14ac:dyDescent="0.25">
      <c r="A2" s="8" t="s">
        <v>514</v>
      </c>
      <c r="B2" s="8" t="s">
        <v>688</v>
      </c>
      <c r="C2" s="8" t="s">
        <v>517</v>
      </c>
      <c r="D2" s="108" t="s">
        <v>690</v>
      </c>
      <c r="E2" s="109" t="s">
        <v>734</v>
      </c>
      <c r="F2" s="109" t="s">
        <v>735</v>
      </c>
      <c r="G2" s="8" t="s">
        <v>736</v>
      </c>
      <c r="H2" s="1" t="s">
        <v>131</v>
      </c>
      <c r="I2" s="1" t="s">
        <v>725</v>
      </c>
      <c r="J2" s="110" t="s">
        <v>525</v>
      </c>
      <c r="K2" s="111" t="s">
        <v>526</v>
      </c>
      <c r="L2" s="111" t="s">
        <v>726</v>
      </c>
      <c r="M2" s="111" t="s">
        <v>727</v>
      </c>
      <c r="N2" s="111" t="s">
        <v>728</v>
      </c>
      <c r="O2" s="111" t="s">
        <v>136</v>
      </c>
      <c r="P2" s="115" t="s">
        <v>405</v>
      </c>
      <c r="Q2" s="115" t="s">
        <v>134</v>
      </c>
    </row>
    <row r="3" spans="1:17" s="116" customFormat="1" ht="63.75" x14ac:dyDescent="0.25">
      <c r="A3" s="106" t="s">
        <v>737</v>
      </c>
      <c r="B3" s="106" t="s">
        <v>738</v>
      </c>
      <c r="C3" s="106" t="s">
        <v>739</v>
      </c>
      <c r="D3" s="107">
        <v>16307000</v>
      </c>
      <c r="E3" s="116" t="s">
        <v>58</v>
      </c>
      <c r="F3" s="116" t="s">
        <v>732</v>
      </c>
      <c r="G3" s="117">
        <v>20.84</v>
      </c>
      <c r="H3" s="118">
        <v>20</v>
      </c>
      <c r="I3" s="118">
        <v>20</v>
      </c>
      <c r="J3" s="119">
        <v>40</v>
      </c>
      <c r="K3" s="120">
        <v>1</v>
      </c>
      <c r="L3" s="120">
        <v>0</v>
      </c>
      <c r="M3" s="121">
        <f>G3+J3</f>
        <v>60.84</v>
      </c>
      <c r="N3" s="116">
        <v>1</v>
      </c>
      <c r="O3" s="116" t="s">
        <v>740</v>
      </c>
      <c r="P3" s="116">
        <f>G3+J3*0.25</f>
        <v>30.84</v>
      </c>
      <c r="Q3" s="116">
        <v>1</v>
      </c>
    </row>
    <row r="4" spans="1:17" s="116" customFormat="1" ht="51" x14ac:dyDescent="0.25">
      <c r="A4" s="106" t="s">
        <v>729</v>
      </c>
      <c r="B4" s="106" t="s">
        <v>730</v>
      </c>
      <c r="C4" s="106" t="s">
        <v>731</v>
      </c>
      <c r="D4" s="107">
        <v>369622000</v>
      </c>
      <c r="E4" s="116" t="s">
        <v>58</v>
      </c>
      <c r="F4" s="116" t="s">
        <v>732</v>
      </c>
      <c r="G4" s="117">
        <v>20.84</v>
      </c>
      <c r="H4" s="118">
        <v>20</v>
      </c>
      <c r="I4" s="118">
        <v>20</v>
      </c>
      <c r="J4" s="119">
        <v>40</v>
      </c>
      <c r="K4" s="120">
        <v>1</v>
      </c>
      <c r="L4" s="120">
        <v>0</v>
      </c>
      <c r="M4" s="121">
        <f>G4+J4</f>
        <v>60.84</v>
      </c>
      <c r="N4" s="116">
        <v>1</v>
      </c>
      <c r="O4" s="116" t="s">
        <v>740</v>
      </c>
      <c r="P4" s="116">
        <f>G4+J4*0.25</f>
        <v>30.84</v>
      </c>
      <c r="Q4" s="116">
        <v>2</v>
      </c>
    </row>
    <row r="5" spans="1:17" ht="15" x14ac:dyDescent="0.25">
      <c r="D5" t="s">
        <v>139</v>
      </c>
    </row>
  </sheetData>
  <autoFilter ref="A2:Q2"/>
  <mergeCells count="1">
    <mergeCell ref="H1:L1"/>
  </mergeCells>
  <pageMargins left="0.25" right="0.25" top="0.75" bottom="0.75" header="0.3" footer="0.3"/>
  <pageSetup scale="64" fitToHeight="0" orientation="landscape" r:id="rId1"/>
  <headerFooter>
    <oddHeader>&amp;LDraft July 10, 2014&amp;CDivision 13 Project Scoring and Ranking - Division Needs Rail&amp;RDraft July 10, 2014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1"/>
  <sheetViews>
    <sheetView tabSelected="1" topLeftCell="A16" zoomScale="46" zoomScaleNormal="46" workbookViewId="0">
      <selection activeCell="M7" sqref="M7"/>
    </sheetView>
  </sheetViews>
  <sheetFormatPr defaultRowHeight="14.5" x14ac:dyDescent="0.35"/>
  <cols>
    <col min="1" max="1" width="15.453125" customWidth="1"/>
    <col min="2" max="2" width="12.54296875" customWidth="1"/>
    <col min="3" max="3" width="12.81640625" customWidth="1"/>
    <col min="4" max="4" width="18.81640625" customWidth="1"/>
    <col min="5" max="6" width="37.1796875" customWidth="1"/>
    <col min="7" max="7" width="15.1796875" customWidth="1"/>
    <col min="8" max="8" width="21" customWidth="1"/>
    <col min="9" max="9" width="19.54296875" customWidth="1"/>
    <col min="10" max="10" width="13.54296875" customWidth="1"/>
    <col min="11" max="11" width="16.81640625" customWidth="1"/>
  </cols>
  <sheetData>
    <row r="1" spans="1:11" ht="60" customHeight="1" x14ac:dyDescent="0.25">
      <c r="A1" s="11" t="s">
        <v>0</v>
      </c>
      <c r="B1" s="11" t="s">
        <v>1</v>
      </c>
      <c r="C1" s="11" t="s">
        <v>2</v>
      </c>
      <c r="D1" s="11" t="s">
        <v>3</v>
      </c>
      <c r="E1" s="11" t="s">
        <v>4</v>
      </c>
      <c r="F1" s="11" t="s">
        <v>5</v>
      </c>
      <c r="G1" s="11" t="s">
        <v>6</v>
      </c>
      <c r="H1" s="11" t="s">
        <v>7</v>
      </c>
      <c r="I1" s="12" t="s">
        <v>8</v>
      </c>
      <c r="J1" s="3" t="s">
        <v>9</v>
      </c>
      <c r="K1" s="4" t="s">
        <v>81</v>
      </c>
    </row>
    <row r="2" spans="1:11" ht="25.5" x14ac:dyDescent="0.25">
      <c r="A2" s="6" t="s">
        <v>11</v>
      </c>
      <c r="B2" s="6" t="s">
        <v>12</v>
      </c>
      <c r="C2" s="6" t="s">
        <v>13</v>
      </c>
      <c r="D2" s="6"/>
      <c r="E2" s="6" t="s">
        <v>14</v>
      </c>
      <c r="F2" s="6" t="s">
        <v>15</v>
      </c>
      <c r="G2" s="6" t="s">
        <v>16</v>
      </c>
      <c r="H2" s="6" t="s">
        <v>17</v>
      </c>
      <c r="I2" s="7">
        <v>930000</v>
      </c>
      <c r="J2" s="1">
        <v>100</v>
      </c>
      <c r="K2" s="8">
        <v>45.33</v>
      </c>
    </row>
    <row r="3" spans="1:11" ht="25.5" x14ac:dyDescent="0.25">
      <c r="A3" s="6" t="s">
        <v>18</v>
      </c>
      <c r="B3" s="6" t="s">
        <v>12</v>
      </c>
      <c r="C3" s="6" t="s">
        <v>13</v>
      </c>
      <c r="D3" s="6"/>
      <c r="E3" s="6" t="s">
        <v>14</v>
      </c>
      <c r="F3" s="6" t="s">
        <v>15</v>
      </c>
      <c r="G3" s="6" t="s">
        <v>16</v>
      </c>
      <c r="H3" s="6" t="s">
        <v>17</v>
      </c>
      <c r="I3" s="7">
        <v>233000</v>
      </c>
      <c r="J3" s="1">
        <v>100</v>
      </c>
      <c r="K3" s="8">
        <v>44.38</v>
      </c>
    </row>
    <row r="4" spans="1:11" ht="26" x14ac:dyDescent="0.35">
      <c r="A4" s="6" t="s">
        <v>82</v>
      </c>
      <c r="B4" s="6" t="s">
        <v>12</v>
      </c>
      <c r="C4" s="6" t="s">
        <v>13</v>
      </c>
      <c r="D4" s="6" t="s">
        <v>83</v>
      </c>
      <c r="E4" s="6" t="s">
        <v>84</v>
      </c>
      <c r="F4" s="6" t="s">
        <v>85</v>
      </c>
      <c r="G4" s="6" t="s">
        <v>16</v>
      </c>
      <c r="H4" s="6" t="s">
        <v>17</v>
      </c>
      <c r="I4" s="7">
        <v>12100000</v>
      </c>
      <c r="J4" s="1">
        <v>100</v>
      </c>
      <c r="K4" s="8">
        <v>24.13</v>
      </c>
    </row>
    <row r="5" spans="1:11" ht="25.5" x14ac:dyDescent="0.25">
      <c r="A5" s="6" t="s">
        <v>24</v>
      </c>
      <c r="B5" s="6" t="s">
        <v>12</v>
      </c>
      <c r="C5" s="6" t="s">
        <v>20</v>
      </c>
      <c r="D5" s="6"/>
      <c r="E5" s="6" t="s">
        <v>25</v>
      </c>
      <c r="F5" s="6" t="s">
        <v>86</v>
      </c>
      <c r="G5" s="6" t="s">
        <v>27</v>
      </c>
      <c r="H5" s="6" t="s">
        <v>28</v>
      </c>
      <c r="I5" s="7">
        <v>2175000</v>
      </c>
      <c r="J5" s="1">
        <v>100</v>
      </c>
      <c r="K5" s="8">
        <v>23.91</v>
      </c>
    </row>
    <row r="6" spans="1:11" ht="25.5" x14ac:dyDescent="0.25">
      <c r="A6" s="6" t="s">
        <v>33</v>
      </c>
      <c r="B6" s="6" t="s">
        <v>12</v>
      </c>
      <c r="C6" s="6" t="s">
        <v>13</v>
      </c>
      <c r="D6" s="6" t="s">
        <v>34</v>
      </c>
      <c r="E6" s="6" t="s">
        <v>35</v>
      </c>
      <c r="F6" s="6" t="s">
        <v>36</v>
      </c>
      <c r="G6" s="6" t="s">
        <v>16</v>
      </c>
      <c r="H6" s="6" t="s">
        <v>17</v>
      </c>
      <c r="I6" s="7">
        <v>27300000</v>
      </c>
      <c r="J6" s="1">
        <v>100</v>
      </c>
      <c r="K6" s="8">
        <v>22.68</v>
      </c>
    </row>
    <row r="7" spans="1:11" ht="68.5" customHeight="1" x14ac:dyDescent="0.25">
      <c r="A7" s="6" t="s">
        <v>29</v>
      </c>
      <c r="B7" s="6" t="s">
        <v>12</v>
      </c>
      <c r="C7" s="6" t="s">
        <v>20</v>
      </c>
      <c r="D7" s="6" t="s">
        <v>30</v>
      </c>
      <c r="E7" s="6" t="s">
        <v>31</v>
      </c>
      <c r="F7" s="6" t="s">
        <v>32</v>
      </c>
      <c r="G7" s="6" t="s">
        <v>27</v>
      </c>
      <c r="H7" s="6" t="s">
        <v>28</v>
      </c>
      <c r="I7" s="7">
        <v>1160000</v>
      </c>
      <c r="J7" s="1">
        <v>100</v>
      </c>
      <c r="K7" s="8">
        <v>21.28</v>
      </c>
    </row>
    <row r="8" spans="1:11" ht="52.5" customHeight="1" x14ac:dyDescent="0.25">
      <c r="A8" s="6" t="s">
        <v>37</v>
      </c>
      <c r="B8" s="6" t="s">
        <v>12</v>
      </c>
      <c r="C8" s="6" t="s">
        <v>20</v>
      </c>
      <c r="D8" s="6"/>
      <c r="E8" s="6" t="s">
        <v>31</v>
      </c>
      <c r="F8" s="6" t="s">
        <v>38</v>
      </c>
      <c r="G8" s="6" t="s">
        <v>16</v>
      </c>
      <c r="H8" s="6" t="s">
        <v>17</v>
      </c>
      <c r="I8" s="7">
        <v>540000</v>
      </c>
      <c r="J8" s="1">
        <v>100</v>
      </c>
      <c r="K8" s="8">
        <v>19.82</v>
      </c>
    </row>
    <row r="9" spans="1:11" ht="38.5" customHeight="1" x14ac:dyDescent="0.25">
      <c r="A9" s="6" t="s">
        <v>44</v>
      </c>
      <c r="B9" s="6" t="s">
        <v>12</v>
      </c>
      <c r="C9" s="6" t="s">
        <v>20</v>
      </c>
      <c r="D9" s="6"/>
      <c r="E9" s="6" t="s">
        <v>31</v>
      </c>
      <c r="F9" s="6" t="s">
        <v>45</v>
      </c>
      <c r="G9" s="6" t="s">
        <v>16</v>
      </c>
      <c r="H9" s="6" t="s">
        <v>17</v>
      </c>
      <c r="I9" s="7">
        <v>15660000</v>
      </c>
      <c r="J9" s="1">
        <v>100</v>
      </c>
      <c r="K9" s="8">
        <v>19.46</v>
      </c>
    </row>
    <row r="10" spans="1:11" ht="50.15" customHeight="1" x14ac:dyDescent="0.25">
      <c r="A10" s="6" t="s">
        <v>53</v>
      </c>
      <c r="B10" s="6" t="s">
        <v>12</v>
      </c>
      <c r="C10" s="6" t="s">
        <v>13</v>
      </c>
      <c r="D10" s="6" t="s">
        <v>54</v>
      </c>
      <c r="E10" s="6" t="s">
        <v>55</v>
      </c>
      <c r="F10" s="6" t="s">
        <v>56</v>
      </c>
      <c r="G10" s="6" t="s">
        <v>57</v>
      </c>
      <c r="H10" s="6" t="s">
        <v>58</v>
      </c>
      <c r="I10" s="7">
        <v>12799000</v>
      </c>
      <c r="J10" s="1">
        <v>100</v>
      </c>
      <c r="K10" s="8">
        <v>17.89</v>
      </c>
    </row>
    <row r="11" spans="1:11" ht="41.15" customHeight="1" x14ac:dyDescent="0.25">
      <c r="A11" s="6" t="s">
        <v>62</v>
      </c>
      <c r="B11" s="6" t="s">
        <v>12</v>
      </c>
      <c r="C11" s="6" t="s">
        <v>13</v>
      </c>
      <c r="D11" s="6" t="s">
        <v>63</v>
      </c>
      <c r="E11" s="6" t="s">
        <v>64</v>
      </c>
      <c r="F11" s="6" t="s">
        <v>65</v>
      </c>
      <c r="G11" s="6" t="s">
        <v>16</v>
      </c>
      <c r="H11" s="6" t="s">
        <v>17</v>
      </c>
      <c r="I11" s="7">
        <v>22600000</v>
      </c>
      <c r="J11" s="1">
        <v>100</v>
      </c>
      <c r="K11" s="8">
        <v>16.87</v>
      </c>
    </row>
    <row r="12" spans="1:11" ht="65.5" customHeight="1" x14ac:dyDescent="0.25">
      <c r="A12" s="6" t="s">
        <v>71</v>
      </c>
      <c r="B12" s="6" t="s">
        <v>12</v>
      </c>
      <c r="C12" s="6" t="s">
        <v>13</v>
      </c>
      <c r="D12" s="6"/>
      <c r="E12" s="6" t="s">
        <v>72</v>
      </c>
      <c r="F12" s="6" t="s">
        <v>73</v>
      </c>
      <c r="G12" s="6" t="s">
        <v>27</v>
      </c>
      <c r="H12" s="6" t="s">
        <v>28</v>
      </c>
      <c r="I12" s="7">
        <v>10699000</v>
      </c>
      <c r="J12" s="1">
        <v>100</v>
      </c>
      <c r="K12" s="8">
        <v>16.62</v>
      </c>
    </row>
    <row r="13" spans="1:11" ht="89.15" customHeight="1" x14ac:dyDescent="0.25">
      <c r="A13" s="6" t="s">
        <v>87</v>
      </c>
      <c r="B13" s="6" t="s">
        <v>12</v>
      </c>
      <c r="C13" s="6" t="s">
        <v>13</v>
      </c>
      <c r="D13" s="6"/>
      <c r="E13" s="6" t="s">
        <v>88</v>
      </c>
      <c r="F13" s="6" t="s">
        <v>89</v>
      </c>
      <c r="G13" s="6" t="s">
        <v>16</v>
      </c>
      <c r="H13" s="6" t="s">
        <v>17</v>
      </c>
      <c r="I13" s="7">
        <v>10560000</v>
      </c>
      <c r="J13" s="1">
        <v>100</v>
      </c>
      <c r="K13" s="8">
        <v>16.32</v>
      </c>
    </row>
    <row r="14" spans="1:11" ht="52.5" customHeight="1" x14ac:dyDescent="0.25">
      <c r="A14" s="6" t="s">
        <v>90</v>
      </c>
      <c r="B14" s="6" t="s">
        <v>12</v>
      </c>
      <c r="C14" s="6" t="s">
        <v>91</v>
      </c>
      <c r="D14" s="6"/>
      <c r="E14" s="6" t="s">
        <v>92</v>
      </c>
      <c r="F14" s="6" t="s">
        <v>93</v>
      </c>
      <c r="G14" s="6" t="s">
        <v>57</v>
      </c>
      <c r="H14" s="6" t="s">
        <v>58</v>
      </c>
      <c r="I14" s="7">
        <v>3802000</v>
      </c>
      <c r="J14" s="1">
        <v>100</v>
      </c>
      <c r="K14" s="8">
        <v>16.18</v>
      </c>
    </row>
    <row r="15" spans="1:11" ht="94.5" customHeight="1" x14ac:dyDescent="0.25">
      <c r="A15" s="6" t="s">
        <v>94</v>
      </c>
      <c r="B15" s="6" t="s">
        <v>12</v>
      </c>
      <c r="C15" s="6" t="s">
        <v>91</v>
      </c>
      <c r="D15" s="6"/>
      <c r="E15" s="6" t="s">
        <v>95</v>
      </c>
      <c r="F15" s="6" t="s">
        <v>96</v>
      </c>
      <c r="G15" s="6" t="s">
        <v>16</v>
      </c>
      <c r="H15" s="6" t="s">
        <v>17</v>
      </c>
      <c r="I15" s="7">
        <v>1875000</v>
      </c>
      <c r="J15" s="1">
        <v>100</v>
      </c>
      <c r="K15" s="8">
        <v>16.09</v>
      </c>
    </row>
    <row r="16" spans="1:11" ht="73.5" customHeight="1" x14ac:dyDescent="0.25">
      <c r="A16" s="6" t="s">
        <v>97</v>
      </c>
      <c r="B16" s="6" t="s">
        <v>12</v>
      </c>
      <c r="C16" s="6" t="s">
        <v>91</v>
      </c>
      <c r="D16" s="6"/>
      <c r="E16" s="6" t="s">
        <v>98</v>
      </c>
      <c r="F16" s="6" t="s">
        <v>99</v>
      </c>
      <c r="G16" s="6" t="s">
        <v>100</v>
      </c>
      <c r="H16" s="6" t="s">
        <v>58</v>
      </c>
      <c r="I16" s="7">
        <v>3746000</v>
      </c>
      <c r="J16" s="1">
        <v>100</v>
      </c>
      <c r="K16" s="8">
        <v>15.97</v>
      </c>
    </row>
    <row r="17" spans="1:11" ht="90" customHeight="1" x14ac:dyDescent="0.25">
      <c r="A17" s="6" t="s">
        <v>101</v>
      </c>
      <c r="B17" s="6" t="s">
        <v>12</v>
      </c>
      <c r="C17" s="6" t="s">
        <v>91</v>
      </c>
      <c r="D17" s="6"/>
      <c r="E17" s="6" t="s">
        <v>102</v>
      </c>
      <c r="F17" s="6" t="s">
        <v>103</v>
      </c>
      <c r="G17" s="6" t="s">
        <v>16</v>
      </c>
      <c r="H17" s="6" t="s">
        <v>17</v>
      </c>
      <c r="I17" s="7">
        <v>3025000</v>
      </c>
      <c r="J17" s="1">
        <v>100</v>
      </c>
      <c r="K17" s="8">
        <v>15.38</v>
      </c>
    </row>
    <row r="18" spans="1:11" ht="50.15" customHeight="1" x14ac:dyDescent="0.25">
      <c r="A18" s="6" t="s">
        <v>104</v>
      </c>
      <c r="B18" s="6" t="s">
        <v>105</v>
      </c>
      <c r="C18" s="6" t="s">
        <v>91</v>
      </c>
      <c r="D18" s="6"/>
      <c r="E18" s="6" t="s">
        <v>106</v>
      </c>
      <c r="F18" s="6" t="s">
        <v>107</v>
      </c>
      <c r="G18" s="6" t="s">
        <v>16</v>
      </c>
      <c r="H18" s="6" t="s">
        <v>17</v>
      </c>
      <c r="I18" s="7">
        <v>600000</v>
      </c>
      <c r="J18" s="1">
        <v>100</v>
      </c>
      <c r="K18" s="8">
        <v>25.86</v>
      </c>
    </row>
    <row r="19" spans="1:11" ht="61.5" customHeight="1" x14ac:dyDescent="0.25">
      <c r="A19" s="6" t="s">
        <v>108</v>
      </c>
      <c r="B19" s="6" t="s">
        <v>105</v>
      </c>
      <c r="C19" s="6" t="s">
        <v>91</v>
      </c>
      <c r="D19" s="6"/>
      <c r="E19" s="6" t="s">
        <v>109</v>
      </c>
      <c r="F19" s="6" t="s">
        <v>110</v>
      </c>
      <c r="G19" s="6" t="s">
        <v>111</v>
      </c>
      <c r="H19" s="6" t="s">
        <v>58</v>
      </c>
      <c r="I19" s="7">
        <v>1520000</v>
      </c>
      <c r="J19" s="1">
        <v>100</v>
      </c>
      <c r="K19" s="8">
        <v>24.5</v>
      </c>
    </row>
    <row r="20" spans="1:11" ht="71.150000000000006" customHeight="1" x14ac:dyDescent="0.25">
      <c r="A20" s="6" t="s">
        <v>112</v>
      </c>
      <c r="B20" s="6" t="s">
        <v>105</v>
      </c>
      <c r="C20" s="6" t="s">
        <v>91</v>
      </c>
      <c r="D20" s="6"/>
      <c r="E20" s="6" t="s">
        <v>113</v>
      </c>
      <c r="F20" s="6" t="s">
        <v>114</v>
      </c>
      <c r="G20" s="6" t="s">
        <v>111</v>
      </c>
      <c r="H20" s="6" t="s">
        <v>58</v>
      </c>
      <c r="I20" s="7">
        <v>2300000</v>
      </c>
      <c r="J20" s="1">
        <v>100</v>
      </c>
      <c r="K20" s="8">
        <v>22.11</v>
      </c>
    </row>
    <row r="21" spans="1:11" ht="127" customHeight="1" x14ac:dyDescent="0.35">
      <c r="A21" s="6" t="s">
        <v>115</v>
      </c>
      <c r="B21" s="6" t="s">
        <v>75</v>
      </c>
      <c r="C21" s="6" t="s">
        <v>91</v>
      </c>
      <c r="D21" s="6"/>
      <c r="E21" s="6" t="s">
        <v>116</v>
      </c>
      <c r="F21" s="6" t="s">
        <v>117</v>
      </c>
      <c r="G21" s="6" t="s">
        <v>100</v>
      </c>
      <c r="H21" s="6" t="s">
        <v>58</v>
      </c>
      <c r="I21" s="7">
        <v>500000</v>
      </c>
      <c r="J21" s="1">
        <v>100</v>
      </c>
      <c r="K21" s="8">
        <v>16</v>
      </c>
    </row>
  </sheetData>
  <autoFilter ref="A1:K21">
    <sortState ref="A2:K21">
      <sortCondition descending="1" ref="B1:B21"/>
    </sortState>
  </autoFilter>
  <printOptions horizontalCentered="1"/>
  <pageMargins left="0.25" right="0.25" top="0.75" bottom="0.75" header="0.3" footer="0.3"/>
  <pageSetup paperSize="193" scale="64" fitToHeight="0" orientation="landscape" r:id="rId1"/>
  <headerFooter>
    <oddHeader>&amp;L&amp;"-,Bold"&amp;20Draft, June 10, 2014&amp;C&amp;"-,Bold"&amp;20Division 13 Division Needs Projects Local Points Summary - All Modes
&amp;R&amp;"-,Bold"&amp;20Draft, June 10, 2014</oddHeader>
    <oddFooter>&amp;C&amp;"-,Bold"&amp;16Page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3"/>
  <sheetViews>
    <sheetView zoomScale="40" zoomScaleNormal="40" workbookViewId="0">
      <pane xSplit="5" topLeftCell="S1" activePane="topRight" state="frozen"/>
      <selection pane="topRight"/>
    </sheetView>
  </sheetViews>
  <sheetFormatPr defaultColWidth="9.1796875" defaultRowHeight="14.5" x14ac:dyDescent="0.35"/>
  <cols>
    <col min="1" max="1" width="15.1796875" style="6" customWidth="1"/>
    <col min="2" max="2" width="12.453125" style="6" customWidth="1"/>
    <col min="3" max="3" width="12" style="6" customWidth="1"/>
    <col min="4" max="4" width="13.7265625" style="6" customWidth="1"/>
    <col min="5" max="5" width="35.26953125" style="6" customWidth="1"/>
    <col min="6" max="6" width="13.7265625" style="6" customWidth="1"/>
    <col min="7" max="7" width="30.26953125" style="6" customWidth="1"/>
    <col min="8" max="8" width="15" style="6" customWidth="1"/>
    <col min="9" max="9" width="18.453125" style="7" customWidth="1"/>
    <col min="10" max="10" width="13.54296875" style="28" customWidth="1"/>
    <col min="11" max="11" width="13.453125" style="6" customWidth="1"/>
    <col min="12" max="12" width="12.26953125" style="6" customWidth="1"/>
    <col min="13" max="13" width="14.1796875" style="6" customWidth="1"/>
    <col min="14" max="14" width="9.81640625" style="6" customWidth="1"/>
    <col min="15" max="15" width="14.54296875" style="29" customWidth="1"/>
    <col min="16" max="16" width="10.453125" style="30" customWidth="1"/>
    <col min="17" max="17" width="13.81640625" style="31" customWidth="1"/>
    <col min="18" max="18" width="11.81640625" style="29" customWidth="1"/>
    <col min="19" max="19" width="13.453125" style="23" customWidth="1"/>
    <col min="20" max="20" width="20.7265625" style="29" customWidth="1"/>
    <col min="21" max="21" width="19.26953125" style="22" customWidth="1"/>
    <col min="22" max="22" width="10.81640625" style="22" customWidth="1"/>
    <col min="23" max="23" width="10.7265625" style="28" customWidth="1"/>
    <col min="24" max="24" width="40.453125" style="22" customWidth="1"/>
    <col min="25" max="25" width="0" style="22" hidden="1" customWidth="1"/>
    <col min="26" max="16384" width="9.1796875" style="22"/>
  </cols>
  <sheetData>
    <row r="1" spans="1:25" s="16" customFormat="1" ht="48" customHeight="1" x14ac:dyDescent="0.25">
      <c r="A1" s="13"/>
      <c r="B1" s="13"/>
      <c r="C1" s="13"/>
      <c r="D1" s="13"/>
      <c r="E1" s="13"/>
      <c r="F1" s="13"/>
      <c r="G1" s="13"/>
      <c r="H1" s="13"/>
      <c r="I1" s="14"/>
      <c r="J1" s="15"/>
      <c r="K1" s="13"/>
      <c r="L1"/>
      <c r="M1"/>
      <c r="N1"/>
      <c r="O1"/>
      <c r="Q1" s="15"/>
      <c r="T1" s="15"/>
    </row>
    <row r="2" spans="1:25" s="20" customFormat="1" ht="91.5" customHeight="1" x14ac:dyDescent="0.25">
      <c r="A2" s="1" t="s">
        <v>0</v>
      </c>
      <c r="B2" s="1" t="s">
        <v>2</v>
      </c>
      <c r="C2" s="1" t="s">
        <v>3</v>
      </c>
      <c r="D2" s="1" t="s">
        <v>4</v>
      </c>
      <c r="E2" s="1" t="s">
        <v>118</v>
      </c>
      <c r="F2" s="1" t="s">
        <v>119</v>
      </c>
      <c r="G2" s="1" t="s">
        <v>5</v>
      </c>
      <c r="H2" s="1" t="s">
        <v>120</v>
      </c>
      <c r="I2" s="1" t="s">
        <v>121</v>
      </c>
      <c r="J2" s="1" t="s">
        <v>122</v>
      </c>
      <c r="K2" s="1" t="s">
        <v>123</v>
      </c>
      <c r="L2" s="1" t="s">
        <v>124</v>
      </c>
      <c r="M2" s="11" t="s">
        <v>125</v>
      </c>
      <c r="N2" s="11" t="s">
        <v>126</v>
      </c>
      <c r="O2" s="11" t="s">
        <v>127</v>
      </c>
      <c r="P2" s="11" t="s">
        <v>128</v>
      </c>
      <c r="Q2" s="11" t="s">
        <v>129</v>
      </c>
      <c r="R2" s="11" t="s">
        <v>130</v>
      </c>
      <c r="S2" s="17" t="s">
        <v>131</v>
      </c>
      <c r="T2" s="18" t="s">
        <v>132</v>
      </c>
      <c r="U2" s="1" t="s">
        <v>133</v>
      </c>
      <c r="V2" s="1" t="s">
        <v>134</v>
      </c>
      <c r="W2" s="19" t="s">
        <v>135</v>
      </c>
      <c r="X2" s="1" t="s">
        <v>136</v>
      </c>
    </row>
    <row r="3" spans="1:25" ht="38.25" x14ac:dyDescent="0.25">
      <c r="A3" s="6" t="s">
        <v>11</v>
      </c>
      <c r="B3" s="6" t="s">
        <v>13</v>
      </c>
      <c r="D3" s="6" t="s">
        <v>14</v>
      </c>
      <c r="E3" s="6" t="s">
        <v>137</v>
      </c>
      <c r="G3" s="6" t="s">
        <v>15</v>
      </c>
      <c r="H3" s="6" t="s">
        <v>138</v>
      </c>
      <c r="I3" s="7">
        <v>930000</v>
      </c>
      <c r="J3" s="21">
        <v>56.35</v>
      </c>
      <c r="K3" s="6" t="s">
        <v>17</v>
      </c>
      <c r="L3" s="6" t="s">
        <v>16</v>
      </c>
      <c r="M3" s="22">
        <v>40</v>
      </c>
      <c r="N3" s="22">
        <v>30</v>
      </c>
      <c r="O3" s="23">
        <v>30</v>
      </c>
      <c r="P3" s="23">
        <v>10</v>
      </c>
      <c r="Q3" s="23">
        <v>10</v>
      </c>
      <c r="R3" s="23">
        <v>0</v>
      </c>
      <c r="S3" s="23">
        <v>10</v>
      </c>
      <c r="T3" s="24">
        <f t="shared" ref="T3:T34" si="0">SUM(M3:S3)*100/140</f>
        <v>92.857142857142861</v>
      </c>
      <c r="U3" s="25">
        <f t="shared" ref="U3:U66" si="1">J3+T3*0.15</f>
        <v>70.278571428571425</v>
      </c>
      <c r="V3" s="22">
        <v>1</v>
      </c>
      <c r="W3" s="26">
        <v>100</v>
      </c>
      <c r="X3" s="6" t="s">
        <v>139</v>
      </c>
      <c r="Y3" s="27">
        <f>SUM(W3:W73)</f>
        <v>1800</v>
      </c>
    </row>
    <row r="4" spans="1:25" ht="39" customHeight="1" x14ac:dyDescent="0.25">
      <c r="A4" s="6" t="s">
        <v>18</v>
      </c>
      <c r="B4" s="6" t="s">
        <v>13</v>
      </c>
      <c r="D4" s="6" t="s">
        <v>14</v>
      </c>
      <c r="E4" s="6" t="s">
        <v>140</v>
      </c>
      <c r="G4" s="6" t="s">
        <v>15</v>
      </c>
      <c r="H4" s="6" t="s">
        <v>138</v>
      </c>
      <c r="I4" s="7">
        <v>233000</v>
      </c>
      <c r="J4" s="21">
        <v>55.15</v>
      </c>
      <c r="K4" s="6" t="s">
        <v>17</v>
      </c>
      <c r="L4" s="6" t="s">
        <v>16</v>
      </c>
      <c r="M4" s="22">
        <v>40</v>
      </c>
      <c r="N4" s="22">
        <v>30</v>
      </c>
      <c r="O4" s="23">
        <v>30</v>
      </c>
      <c r="P4" s="23">
        <v>10</v>
      </c>
      <c r="Q4" s="23">
        <v>10</v>
      </c>
      <c r="R4" s="23">
        <v>0</v>
      </c>
      <c r="S4" s="23">
        <v>10</v>
      </c>
      <c r="T4" s="24">
        <f t="shared" si="0"/>
        <v>92.857142857142861</v>
      </c>
      <c r="U4" s="25">
        <f t="shared" si="1"/>
        <v>69.078571428571422</v>
      </c>
      <c r="V4" s="22">
        <v>2</v>
      </c>
      <c r="W4" s="26">
        <v>100</v>
      </c>
      <c r="X4" s="6" t="s">
        <v>139</v>
      </c>
    </row>
    <row r="5" spans="1:25" ht="39" customHeight="1" x14ac:dyDescent="0.25">
      <c r="A5" s="6" t="s">
        <v>19</v>
      </c>
      <c r="B5" s="6" t="s">
        <v>20</v>
      </c>
      <c r="C5" s="6" t="s">
        <v>21</v>
      </c>
      <c r="D5" s="6" t="s">
        <v>22</v>
      </c>
      <c r="E5" s="6" t="s">
        <v>141</v>
      </c>
      <c r="F5" s="6" t="s">
        <v>142</v>
      </c>
      <c r="G5" s="6" t="s">
        <v>23</v>
      </c>
      <c r="H5" s="6" t="s">
        <v>143</v>
      </c>
      <c r="I5" s="7">
        <v>229000000</v>
      </c>
      <c r="J5" s="21">
        <v>36.65</v>
      </c>
      <c r="K5" s="6" t="s">
        <v>17</v>
      </c>
      <c r="L5" s="6" t="s">
        <v>16</v>
      </c>
      <c r="M5" s="22">
        <v>20</v>
      </c>
      <c r="N5" s="22">
        <v>30</v>
      </c>
      <c r="O5" s="23">
        <v>20</v>
      </c>
      <c r="P5" s="23">
        <v>20</v>
      </c>
      <c r="Q5" s="23">
        <v>10</v>
      </c>
      <c r="R5" s="23">
        <v>10</v>
      </c>
      <c r="S5" s="23">
        <v>10</v>
      </c>
      <c r="T5" s="24">
        <f t="shared" si="0"/>
        <v>85.714285714285708</v>
      </c>
      <c r="U5" s="25">
        <f t="shared" si="1"/>
        <v>49.507142857142853</v>
      </c>
      <c r="V5" s="22">
        <v>3</v>
      </c>
      <c r="W5" s="26">
        <v>100</v>
      </c>
      <c r="X5" s="6"/>
    </row>
    <row r="6" spans="1:25" ht="70.5" customHeight="1" x14ac:dyDescent="0.25">
      <c r="A6" s="6" t="s">
        <v>144</v>
      </c>
      <c r="B6" s="6" t="s">
        <v>20</v>
      </c>
      <c r="D6" s="6" t="s">
        <v>145</v>
      </c>
      <c r="E6" s="6" t="s">
        <v>146</v>
      </c>
      <c r="G6" s="6" t="s">
        <v>147</v>
      </c>
      <c r="H6" s="6" t="s">
        <v>143</v>
      </c>
      <c r="I6" s="7">
        <v>31404000</v>
      </c>
      <c r="J6" s="21">
        <v>34</v>
      </c>
      <c r="K6" s="6" t="s">
        <v>17</v>
      </c>
      <c r="L6" s="6" t="s">
        <v>16</v>
      </c>
      <c r="M6" s="22">
        <v>30</v>
      </c>
      <c r="N6" s="22">
        <v>30</v>
      </c>
      <c r="O6" s="23">
        <v>30</v>
      </c>
      <c r="P6" s="23">
        <v>20</v>
      </c>
      <c r="Q6" s="23">
        <v>0</v>
      </c>
      <c r="R6" s="23">
        <v>10</v>
      </c>
      <c r="S6" s="23">
        <v>10</v>
      </c>
      <c r="T6" s="24">
        <f t="shared" si="0"/>
        <v>92.857142857142861</v>
      </c>
      <c r="U6" s="25">
        <f t="shared" si="1"/>
        <v>47.928571428571431</v>
      </c>
      <c r="V6" s="22">
        <v>4</v>
      </c>
      <c r="W6" s="26">
        <v>0</v>
      </c>
      <c r="X6" s="6" t="s">
        <v>148</v>
      </c>
    </row>
    <row r="7" spans="1:25" ht="52" customHeight="1" x14ac:dyDescent="0.25">
      <c r="A7" s="6" t="s">
        <v>24</v>
      </c>
      <c r="B7" s="6" t="s">
        <v>20</v>
      </c>
      <c r="D7" s="6" t="s">
        <v>25</v>
      </c>
      <c r="E7" s="6" t="s">
        <v>149</v>
      </c>
      <c r="G7" s="6" t="s">
        <v>86</v>
      </c>
      <c r="H7" s="6" t="s">
        <v>143</v>
      </c>
      <c r="I7" s="7">
        <v>2175000</v>
      </c>
      <c r="J7" s="21">
        <v>33.79</v>
      </c>
      <c r="K7" s="6" t="s">
        <v>28</v>
      </c>
      <c r="L7" s="6" t="s">
        <v>27</v>
      </c>
      <c r="M7" s="22">
        <v>0</v>
      </c>
      <c r="N7" s="22">
        <v>20</v>
      </c>
      <c r="O7" s="23">
        <v>30</v>
      </c>
      <c r="P7" s="23">
        <v>20</v>
      </c>
      <c r="Q7" s="23">
        <v>10</v>
      </c>
      <c r="R7" s="23">
        <v>10</v>
      </c>
      <c r="S7" s="23">
        <v>10</v>
      </c>
      <c r="T7" s="24">
        <f t="shared" si="0"/>
        <v>71.428571428571431</v>
      </c>
      <c r="U7" s="25">
        <f t="shared" si="1"/>
        <v>44.504285714285714</v>
      </c>
      <c r="V7" s="22">
        <v>5</v>
      </c>
      <c r="W7" s="26">
        <v>100</v>
      </c>
      <c r="X7" s="6"/>
    </row>
    <row r="8" spans="1:25" ht="39" customHeight="1" x14ac:dyDescent="0.25">
      <c r="A8" s="6" t="s">
        <v>29</v>
      </c>
      <c r="B8" s="6" t="s">
        <v>20</v>
      </c>
      <c r="C8" s="6" t="s">
        <v>30</v>
      </c>
      <c r="D8" s="6" t="s">
        <v>31</v>
      </c>
      <c r="E8" s="6" t="s">
        <v>150</v>
      </c>
      <c r="G8" s="6" t="s">
        <v>151</v>
      </c>
      <c r="H8" s="6" t="s">
        <v>143</v>
      </c>
      <c r="I8" s="7">
        <v>1160000</v>
      </c>
      <c r="J8" s="21">
        <v>32.200000000000003</v>
      </c>
      <c r="K8" s="6" t="s">
        <v>28</v>
      </c>
      <c r="L8" s="6" t="s">
        <v>27</v>
      </c>
      <c r="M8" s="22">
        <v>10</v>
      </c>
      <c r="N8" s="22">
        <v>20</v>
      </c>
      <c r="O8" s="23">
        <v>30</v>
      </c>
      <c r="P8" s="23">
        <v>20</v>
      </c>
      <c r="Q8" s="23">
        <v>10</v>
      </c>
      <c r="R8" s="23">
        <v>10</v>
      </c>
      <c r="S8" s="23">
        <v>10</v>
      </c>
      <c r="T8" s="24">
        <f t="shared" si="0"/>
        <v>78.571428571428569</v>
      </c>
      <c r="U8" s="25">
        <f t="shared" si="1"/>
        <v>43.985714285714288</v>
      </c>
      <c r="V8" s="22">
        <v>6</v>
      </c>
      <c r="W8" s="26">
        <v>100</v>
      </c>
      <c r="X8" s="6"/>
    </row>
    <row r="9" spans="1:25" ht="38.25" x14ac:dyDescent="0.25">
      <c r="A9" s="6" t="s">
        <v>152</v>
      </c>
      <c r="B9" s="6" t="s">
        <v>13</v>
      </c>
      <c r="D9" s="6" t="s">
        <v>153</v>
      </c>
      <c r="E9" s="6" t="s">
        <v>154</v>
      </c>
      <c r="F9" s="6" t="s">
        <v>155</v>
      </c>
      <c r="G9" s="6" t="s">
        <v>156</v>
      </c>
      <c r="H9" s="6" t="s">
        <v>157</v>
      </c>
      <c r="I9" s="7">
        <v>30674000</v>
      </c>
      <c r="J9" s="21">
        <v>30.5</v>
      </c>
      <c r="K9" s="6" t="s">
        <v>17</v>
      </c>
      <c r="L9" s="6" t="s">
        <v>16</v>
      </c>
      <c r="M9" s="22">
        <v>40</v>
      </c>
      <c r="N9" s="22">
        <v>30</v>
      </c>
      <c r="O9" s="23">
        <v>20</v>
      </c>
      <c r="P9" s="23">
        <v>10</v>
      </c>
      <c r="Q9" s="23">
        <v>10</v>
      </c>
      <c r="R9" s="23">
        <v>0</v>
      </c>
      <c r="S9" s="23">
        <v>10</v>
      </c>
      <c r="T9" s="24">
        <f t="shared" si="0"/>
        <v>85.714285714285708</v>
      </c>
      <c r="U9" s="25">
        <f t="shared" si="1"/>
        <v>43.357142857142854</v>
      </c>
      <c r="V9" s="22">
        <v>7</v>
      </c>
      <c r="W9" s="26">
        <v>0</v>
      </c>
      <c r="X9" s="6" t="s">
        <v>148</v>
      </c>
    </row>
    <row r="10" spans="1:25" ht="38.25" x14ac:dyDescent="0.25">
      <c r="A10" s="6" t="s">
        <v>33</v>
      </c>
      <c r="B10" s="6" t="s">
        <v>13</v>
      </c>
      <c r="C10" s="6" t="s">
        <v>34</v>
      </c>
      <c r="D10" s="6" t="s">
        <v>35</v>
      </c>
      <c r="E10" s="6" t="s">
        <v>158</v>
      </c>
      <c r="F10" s="6" t="s">
        <v>159</v>
      </c>
      <c r="G10" s="6" t="s">
        <v>36</v>
      </c>
      <c r="H10" s="6" t="s">
        <v>160</v>
      </c>
      <c r="I10" s="7">
        <v>27300000</v>
      </c>
      <c r="J10" s="21">
        <v>27.07</v>
      </c>
      <c r="K10" s="6" t="s">
        <v>17</v>
      </c>
      <c r="L10" s="6" t="s">
        <v>16</v>
      </c>
      <c r="M10" s="22">
        <v>40</v>
      </c>
      <c r="N10" s="22">
        <v>30</v>
      </c>
      <c r="O10" s="23">
        <v>30</v>
      </c>
      <c r="P10" s="23">
        <v>10</v>
      </c>
      <c r="Q10" s="23">
        <v>10</v>
      </c>
      <c r="R10" s="23">
        <v>10</v>
      </c>
      <c r="S10" s="23">
        <v>10</v>
      </c>
      <c r="T10" s="24">
        <f t="shared" si="0"/>
        <v>100</v>
      </c>
      <c r="U10" s="25">
        <f t="shared" si="1"/>
        <v>42.07</v>
      </c>
      <c r="V10" s="22">
        <v>8</v>
      </c>
      <c r="W10" s="26">
        <v>100</v>
      </c>
      <c r="X10" s="6"/>
    </row>
    <row r="11" spans="1:25" ht="37.5" customHeight="1" x14ac:dyDescent="0.25">
      <c r="A11" s="6" t="s">
        <v>82</v>
      </c>
      <c r="B11" s="6" t="s">
        <v>13</v>
      </c>
      <c r="C11" s="6" t="s">
        <v>83</v>
      </c>
      <c r="D11" s="6" t="s">
        <v>84</v>
      </c>
      <c r="G11" s="6" t="s">
        <v>85</v>
      </c>
      <c r="H11" s="6" t="s">
        <v>161</v>
      </c>
      <c r="I11" s="7">
        <v>12100000</v>
      </c>
      <c r="J11" s="21">
        <v>29.02</v>
      </c>
      <c r="K11" s="6" t="s">
        <v>17</v>
      </c>
      <c r="L11" s="6" t="s">
        <v>16</v>
      </c>
      <c r="M11" s="22">
        <v>20</v>
      </c>
      <c r="N11" s="22">
        <v>30</v>
      </c>
      <c r="O11" s="23">
        <v>30</v>
      </c>
      <c r="P11" s="23">
        <v>10</v>
      </c>
      <c r="Q11" s="23">
        <v>10</v>
      </c>
      <c r="R11" s="23">
        <v>0</v>
      </c>
      <c r="S11" s="23">
        <v>10</v>
      </c>
      <c r="T11" s="24">
        <f t="shared" si="0"/>
        <v>78.571428571428569</v>
      </c>
      <c r="U11" s="25">
        <f t="shared" si="1"/>
        <v>40.805714285714288</v>
      </c>
      <c r="V11" s="22">
        <v>9</v>
      </c>
      <c r="W11" s="26">
        <v>0</v>
      </c>
      <c r="X11" s="6" t="s">
        <v>148</v>
      </c>
    </row>
    <row r="12" spans="1:25" ht="39" customHeight="1" x14ac:dyDescent="0.25">
      <c r="A12" s="6" t="s">
        <v>37</v>
      </c>
      <c r="B12" s="6" t="s">
        <v>20</v>
      </c>
      <c r="D12" s="6" t="s">
        <v>31</v>
      </c>
      <c r="E12" s="6" t="s">
        <v>158</v>
      </c>
      <c r="G12" s="6" t="s">
        <v>162</v>
      </c>
      <c r="H12" s="6" t="s">
        <v>143</v>
      </c>
      <c r="I12" s="7">
        <v>540000</v>
      </c>
      <c r="J12" s="21">
        <v>25.89</v>
      </c>
      <c r="K12" s="6" t="s">
        <v>17</v>
      </c>
      <c r="L12" s="6" t="s">
        <v>16</v>
      </c>
      <c r="M12" s="22">
        <v>10</v>
      </c>
      <c r="N12" s="22">
        <v>20</v>
      </c>
      <c r="O12" s="23">
        <v>30</v>
      </c>
      <c r="P12" s="23">
        <v>20</v>
      </c>
      <c r="Q12" s="23">
        <v>10</v>
      </c>
      <c r="R12" s="23">
        <v>10</v>
      </c>
      <c r="S12" s="23">
        <v>10</v>
      </c>
      <c r="T12" s="24">
        <f t="shared" si="0"/>
        <v>78.571428571428569</v>
      </c>
      <c r="U12" s="25">
        <f t="shared" si="1"/>
        <v>37.675714285714285</v>
      </c>
      <c r="V12" s="22">
        <v>10</v>
      </c>
      <c r="W12" s="26">
        <v>100</v>
      </c>
      <c r="X12" s="6"/>
    </row>
    <row r="13" spans="1:25" ht="52" customHeight="1" x14ac:dyDescent="0.25">
      <c r="A13" s="6" t="s">
        <v>41</v>
      </c>
      <c r="B13" s="6" t="s">
        <v>20</v>
      </c>
      <c r="C13" s="6" t="s">
        <v>42</v>
      </c>
      <c r="D13" s="6" t="s">
        <v>22</v>
      </c>
      <c r="E13" s="6" t="s">
        <v>163</v>
      </c>
      <c r="F13" s="6" t="s">
        <v>141</v>
      </c>
      <c r="G13" s="6" t="s">
        <v>43</v>
      </c>
      <c r="H13" s="6" t="s">
        <v>160</v>
      </c>
      <c r="I13" s="7">
        <v>112100000</v>
      </c>
      <c r="J13" s="21">
        <v>25.63</v>
      </c>
      <c r="K13" s="6" t="s">
        <v>17</v>
      </c>
      <c r="L13" s="6" t="s">
        <v>16</v>
      </c>
      <c r="M13" s="22">
        <v>20</v>
      </c>
      <c r="N13" s="22">
        <v>20</v>
      </c>
      <c r="O13" s="23">
        <v>20</v>
      </c>
      <c r="P13" s="23">
        <v>20</v>
      </c>
      <c r="Q13" s="23">
        <v>10</v>
      </c>
      <c r="R13" s="23">
        <v>10</v>
      </c>
      <c r="S13" s="23">
        <v>10</v>
      </c>
      <c r="T13" s="24">
        <f t="shared" si="0"/>
        <v>78.571428571428569</v>
      </c>
      <c r="U13" s="25">
        <f t="shared" si="1"/>
        <v>37.415714285714287</v>
      </c>
      <c r="V13" s="22">
        <v>11</v>
      </c>
      <c r="W13" s="26">
        <v>100</v>
      </c>
      <c r="X13" s="6"/>
    </row>
    <row r="14" spans="1:25" ht="39" customHeight="1" x14ac:dyDescent="0.25">
      <c r="A14" s="6" t="s">
        <v>44</v>
      </c>
      <c r="B14" s="6" t="s">
        <v>20</v>
      </c>
      <c r="D14" s="6" t="s">
        <v>31</v>
      </c>
      <c r="E14" s="6" t="s">
        <v>164</v>
      </c>
      <c r="G14" s="6" t="s">
        <v>162</v>
      </c>
      <c r="H14" s="6" t="s">
        <v>143</v>
      </c>
      <c r="I14" s="7">
        <v>15660000</v>
      </c>
      <c r="J14" s="21">
        <v>25.44</v>
      </c>
      <c r="K14" s="6" t="s">
        <v>17</v>
      </c>
      <c r="L14" s="6" t="s">
        <v>16</v>
      </c>
      <c r="M14" s="22">
        <v>10</v>
      </c>
      <c r="N14" s="22">
        <v>20</v>
      </c>
      <c r="O14" s="23">
        <v>30</v>
      </c>
      <c r="P14" s="23">
        <v>20</v>
      </c>
      <c r="Q14" s="23">
        <v>10</v>
      </c>
      <c r="R14" s="23">
        <v>10</v>
      </c>
      <c r="S14" s="23">
        <v>10</v>
      </c>
      <c r="T14" s="24">
        <f t="shared" si="0"/>
        <v>78.571428571428569</v>
      </c>
      <c r="U14" s="25">
        <f t="shared" si="1"/>
        <v>37.22571428571429</v>
      </c>
      <c r="V14" s="22">
        <v>12</v>
      </c>
      <c r="W14" s="26">
        <v>100</v>
      </c>
      <c r="X14" s="6"/>
    </row>
    <row r="15" spans="1:25" ht="25.5" x14ac:dyDescent="0.25">
      <c r="A15" s="6" t="s">
        <v>39</v>
      </c>
      <c r="B15" s="6" t="s">
        <v>20</v>
      </c>
      <c r="D15" s="6" t="s">
        <v>31</v>
      </c>
      <c r="E15" s="6" t="s">
        <v>165</v>
      </c>
      <c r="G15" s="6" t="s">
        <v>166</v>
      </c>
      <c r="H15" s="6" t="s">
        <v>143</v>
      </c>
      <c r="I15" s="7">
        <v>15660000</v>
      </c>
      <c r="J15" s="21">
        <v>25.81</v>
      </c>
      <c r="K15" s="6" t="s">
        <v>28</v>
      </c>
      <c r="L15" s="6" t="s">
        <v>27</v>
      </c>
      <c r="M15" s="22">
        <v>10</v>
      </c>
      <c r="N15" s="22">
        <v>10</v>
      </c>
      <c r="O15" s="23">
        <v>30</v>
      </c>
      <c r="P15" s="23">
        <v>20</v>
      </c>
      <c r="Q15" s="23">
        <v>10</v>
      </c>
      <c r="R15" s="23">
        <v>10</v>
      </c>
      <c r="S15" s="23">
        <v>10</v>
      </c>
      <c r="T15" s="24">
        <f t="shared" si="0"/>
        <v>71.428571428571431</v>
      </c>
      <c r="U15" s="25">
        <f t="shared" si="1"/>
        <v>36.52428571428571</v>
      </c>
      <c r="V15" s="22">
        <v>13</v>
      </c>
      <c r="W15" s="26">
        <v>100</v>
      </c>
      <c r="X15" s="6"/>
    </row>
    <row r="16" spans="1:25" ht="26.15" customHeight="1" x14ac:dyDescent="0.25">
      <c r="A16" s="6" t="s">
        <v>46</v>
      </c>
      <c r="B16" s="6" t="s">
        <v>20</v>
      </c>
      <c r="C16" s="6" t="s">
        <v>47</v>
      </c>
      <c r="D16" s="6" t="s">
        <v>31</v>
      </c>
      <c r="E16" s="6" t="s">
        <v>167</v>
      </c>
      <c r="G16" s="6" t="s">
        <v>48</v>
      </c>
      <c r="H16" s="6" t="s">
        <v>143</v>
      </c>
      <c r="I16" s="7">
        <v>3335000</v>
      </c>
      <c r="J16" s="21">
        <v>25.14</v>
      </c>
      <c r="K16" s="6" t="s">
        <v>28</v>
      </c>
      <c r="L16" s="6" t="s">
        <v>27</v>
      </c>
      <c r="M16" s="22">
        <v>10</v>
      </c>
      <c r="N16" s="22">
        <v>10</v>
      </c>
      <c r="O16" s="23">
        <v>30</v>
      </c>
      <c r="P16" s="23">
        <v>20</v>
      </c>
      <c r="Q16" s="23">
        <v>10</v>
      </c>
      <c r="R16" s="23">
        <v>10</v>
      </c>
      <c r="S16" s="23">
        <v>10</v>
      </c>
      <c r="T16" s="24">
        <f t="shared" si="0"/>
        <v>71.428571428571431</v>
      </c>
      <c r="U16" s="25">
        <f t="shared" si="1"/>
        <v>35.854285714285716</v>
      </c>
      <c r="V16" s="22">
        <v>14</v>
      </c>
      <c r="W16" s="26">
        <v>100</v>
      </c>
      <c r="X16" s="6"/>
    </row>
    <row r="17" spans="1:24" ht="52" customHeight="1" x14ac:dyDescent="0.25">
      <c r="A17" s="6" t="s">
        <v>49</v>
      </c>
      <c r="B17" s="6" t="s">
        <v>20</v>
      </c>
      <c r="C17" s="6" t="s">
        <v>50</v>
      </c>
      <c r="D17" s="6" t="s">
        <v>51</v>
      </c>
      <c r="E17" s="6" t="s">
        <v>168</v>
      </c>
      <c r="F17" s="6" t="s">
        <v>169</v>
      </c>
      <c r="G17" s="6" t="s">
        <v>52</v>
      </c>
      <c r="H17" s="6" t="s">
        <v>160</v>
      </c>
      <c r="I17" s="7">
        <v>87000000</v>
      </c>
      <c r="J17" s="21">
        <v>23.64</v>
      </c>
      <c r="K17" s="6" t="s">
        <v>17</v>
      </c>
      <c r="L17" s="6" t="s">
        <v>16</v>
      </c>
      <c r="M17" s="22">
        <v>10</v>
      </c>
      <c r="N17" s="22">
        <v>20</v>
      </c>
      <c r="O17" s="23">
        <v>30</v>
      </c>
      <c r="P17" s="23">
        <v>20</v>
      </c>
      <c r="Q17" s="23">
        <v>10</v>
      </c>
      <c r="R17" s="23">
        <v>10</v>
      </c>
      <c r="S17" s="23">
        <v>10</v>
      </c>
      <c r="T17" s="24">
        <f t="shared" si="0"/>
        <v>78.571428571428569</v>
      </c>
      <c r="U17" s="25">
        <f t="shared" si="1"/>
        <v>35.425714285714285</v>
      </c>
      <c r="V17" s="22">
        <v>15</v>
      </c>
      <c r="W17" s="26">
        <v>100</v>
      </c>
      <c r="X17" s="6"/>
    </row>
    <row r="18" spans="1:24" ht="38.25" x14ac:dyDescent="0.25">
      <c r="A18" s="6" t="s">
        <v>53</v>
      </c>
      <c r="B18" s="6" t="s">
        <v>13</v>
      </c>
      <c r="C18" s="6" t="s">
        <v>54</v>
      </c>
      <c r="D18" s="6" t="s">
        <v>55</v>
      </c>
      <c r="E18" s="6" t="s">
        <v>25</v>
      </c>
      <c r="F18" s="6" t="s">
        <v>170</v>
      </c>
      <c r="G18" s="6" t="s">
        <v>56</v>
      </c>
      <c r="H18" s="6" t="s">
        <v>160</v>
      </c>
      <c r="I18" s="7">
        <v>12799000</v>
      </c>
      <c r="J18" s="21">
        <v>22.28</v>
      </c>
      <c r="K18" s="6" t="s">
        <v>58</v>
      </c>
      <c r="L18" s="6" t="s">
        <v>57</v>
      </c>
      <c r="M18" s="22">
        <v>20</v>
      </c>
      <c r="N18" s="22">
        <v>20</v>
      </c>
      <c r="O18" s="23">
        <v>20</v>
      </c>
      <c r="P18" s="23">
        <v>10</v>
      </c>
      <c r="Q18" s="23">
        <v>10</v>
      </c>
      <c r="R18" s="23">
        <v>10</v>
      </c>
      <c r="S18" s="23">
        <v>10</v>
      </c>
      <c r="T18" s="24">
        <f t="shared" si="0"/>
        <v>71.428571428571431</v>
      </c>
      <c r="U18" s="25">
        <f t="shared" si="1"/>
        <v>32.994285714285716</v>
      </c>
      <c r="V18" s="22">
        <v>16</v>
      </c>
      <c r="W18" s="26">
        <v>100</v>
      </c>
      <c r="X18" s="6"/>
    </row>
    <row r="19" spans="1:24" ht="51" x14ac:dyDescent="0.25">
      <c r="A19" s="6" t="s">
        <v>59</v>
      </c>
      <c r="B19" s="6" t="s">
        <v>13</v>
      </c>
      <c r="D19" s="6" t="s">
        <v>60</v>
      </c>
      <c r="E19" s="6" t="s">
        <v>171</v>
      </c>
      <c r="F19" s="6" t="s">
        <v>172</v>
      </c>
      <c r="G19" s="6" t="s">
        <v>61</v>
      </c>
      <c r="H19" s="6" t="s">
        <v>157</v>
      </c>
      <c r="I19" s="7">
        <v>14287000</v>
      </c>
      <c r="J19" s="21">
        <v>22.01</v>
      </c>
      <c r="K19" s="6" t="s">
        <v>17</v>
      </c>
      <c r="L19" s="6" t="s">
        <v>16</v>
      </c>
      <c r="M19" s="22">
        <v>10</v>
      </c>
      <c r="N19" s="22">
        <v>30</v>
      </c>
      <c r="O19" s="23">
        <v>30</v>
      </c>
      <c r="P19" s="23">
        <v>10</v>
      </c>
      <c r="Q19" s="23">
        <v>10</v>
      </c>
      <c r="R19" s="23">
        <v>0</v>
      </c>
      <c r="S19" s="23">
        <v>10</v>
      </c>
      <c r="T19" s="24">
        <f t="shared" si="0"/>
        <v>71.428571428571431</v>
      </c>
      <c r="U19" s="25">
        <f t="shared" si="1"/>
        <v>32.724285714285713</v>
      </c>
      <c r="V19" s="22">
        <v>17</v>
      </c>
      <c r="W19" s="26">
        <v>100</v>
      </c>
      <c r="X19" s="6" t="s">
        <v>139</v>
      </c>
    </row>
    <row r="20" spans="1:24" ht="76.5" x14ac:dyDescent="0.25">
      <c r="A20" s="6" t="s">
        <v>173</v>
      </c>
      <c r="B20" s="6" t="s">
        <v>13</v>
      </c>
      <c r="D20" s="6" t="s">
        <v>174</v>
      </c>
      <c r="E20" s="6" t="s">
        <v>25</v>
      </c>
      <c r="F20" s="6" t="s">
        <v>175</v>
      </c>
      <c r="G20" s="6" t="s">
        <v>156</v>
      </c>
      <c r="H20" s="6" t="s">
        <v>157</v>
      </c>
      <c r="I20" s="7">
        <v>49027000</v>
      </c>
      <c r="J20" s="21">
        <v>22.94</v>
      </c>
      <c r="K20" s="6" t="s">
        <v>17</v>
      </c>
      <c r="L20" s="6" t="s">
        <v>16</v>
      </c>
      <c r="M20" s="22">
        <v>20</v>
      </c>
      <c r="N20" s="22">
        <v>30</v>
      </c>
      <c r="O20" s="23">
        <v>10</v>
      </c>
      <c r="P20" s="23">
        <v>10</v>
      </c>
      <c r="Q20" s="23">
        <v>10</v>
      </c>
      <c r="R20" s="23">
        <v>0</v>
      </c>
      <c r="S20" s="23">
        <v>10</v>
      </c>
      <c r="T20" s="24">
        <f t="shared" si="0"/>
        <v>64.285714285714292</v>
      </c>
      <c r="U20" s="25">
        <f t="shared" si="1"/>
        <v>32.582857142857144</v>
      </c>
      <c r="V20" s="22">
        <v>18</v>
      </c>
      <c r="W20" s="26">
        <v>0</v>
      </c>
      <c r="X20" s="6" t="s">
        <v>148</v>
      </c>
    </row>
    <row r="21" spans="1:24" ht="78" customHeight="1" x14ac:dyDescent="0.25">
      <c r="A21" s="6" t="s">
        <v>66</v>
      </c>
      <c r="B21" s="6" t="s">
        <v>20</v>
      </c>
      <c r="D21" s="6" t="s">
        <v>31</v>
      </c>
      <c r="E21" s="6" t="s">
        <v>176</v>
      </c>
      <c r="F21" s="6" t="s">
        <v>177</v>
      </c>
      <c r="G21" s="6" t="s">
        <v>178</v>
      </c>
      <c r="H21" s="6" t="s">
        <v>160</v>
      </c>
      <c r="I21" s="7">
        <v>127840000</v>
      </c>
      <c r="J21" s="21">
        <v>21.77</v>
      </c>
      <c r="K21" s="6" t="s">
        <v>17</v>
      </c>
      <c r="L21" s="6" t="s">
        <v>16</v>
      </c>
      <c r="M21" s="22">
        <v>10</v>
      </c>
      <c r="N21" s="22">
        <v>10</v>
      </c>
      <c r="O21" s="23">
        <v>30</v>
      </c>
      <c r="P21" s="23">
        <v>20</v>
      </c>
      <c r="Q21" s="23">
        <v>10</v>
      </c>
      <c r="R21" s="23">
        <v>10</v>
      </c>
      <c r="S21" s="23">
        <v>10</v>
      </c>
      <c r="T21" s="24">
        <f t="shared" si="0"/>
        <v>71.428571428571431</v>
      </c>
      <c r="U21" s="25">
        <f t="shared" si="1"/>
        <v>32.484285714285711</v>
      </c>
      <c r="V21" s="22">
        <v>19</v>
      </c>
      <c r="W21" s="26">
        <v>100</v>
      </c>
      <c r="X21" s="6"/>
    </row>
    <row r="22" spans="1:24" ht="76.5" x14ac:dyDescent="0.25">
      <c r="A22" s="6" t="s">
        <v>68</v>
      </c>
      <c r="B22" s="6" t="s">
        <v>13</v>
      </c>
      <c r="C22" s="6" t="s">
        <v>69</v>
      </c>
      <c r="D22" s="6" t="s">
        <v>31</v>
      </c>
      <c r="E22" s="6" t="s">
        <v>179</v>
      </c>
      <c r="G22" s="6" t="s">
        <v>70</v>
      </c>
      <c r="H22" s="6" t="s">
        <v>143</v>
      </c>
      <c r="I22" s="7">
        <v>5800000</v>
      </c>
      <c r="J22" s="21">
        <v>21.26</v>
      </c>
      <c r="K22" s="6" t="s">
        <v>17</v>
      </c>
      <c r="L22" s="6" t="s">
        <v>16</v>
      </c>
      <c r="M22" s="22">
        <v>0</v>
      </c>
      <c r="N22" s="22">
        <v>20</v>
      </c>
      <c r="O22" s="23">
        <v>30</v>
      </c>
      <c r="P22" s="23">
        <v>20</v>
      </c>
      <c r="Q22" s="23">
        <v>10</v>
      </c>
      <c r="R22" s="23">
        <v>10</v>
      </c>
      <c r="S22" s="23">
        <v>10</v>
      </c>
      <c r="T22" s="24">
        <f t="shared" si="0"/>
        <v>71.428571428571431</v>
      </c>
      <c r="U22" s="25">
        <f t="shared" si="1"/>
        <v>31.974285714285713</v>
      </c>
      <c r="V22" s="22">
        <v>20</v>
      </c>
      <c r="W22" s="26">
        <v>100</v>
      </c>
      <c r="X22" s="6"/>
    </row>
    <row r="23" spans="1:24" ht="63.75" x14ac:dyDescent="0.25">
      <c r="A23" s="6" t="s">
        <v>62</v>
      </c>
      <c r="B23" s="6" t="s">
        <v>13</v>
      </c>
      <c r="C23" s="6" t="s">
        <v>63</v>
      </c>
      <c r="D23" s="6" t="s">
        <v>64</v>
      </c>
      <c r="E23" s="6" t="s">
        <v>180</v>
      </c>
      <c r="F23" s="6" t="s">
        <v>181</v>
      </c>
      <c r="G23" s="6" t="s">
        <v>65</v>
      </c>
      <c r="H23" s="6" t="s">
        <v>160</v>
      </c>
      <c r="I23" s="7">
        <v>22600000</v>
      </c>
      <c r="J23" s="21">
        <v>22.01</v>
      </c>
      <c r="K23" s="6" t="s">
        <v>17</v>
      </c>
      <c r="L23" s="6" t="s">
        <v>16</v>
      </c>
      <c r="M23" s="22">
        <v>10</v>
      </c>
      <c r="N23" s="22">
        <v>30</v>
      </c>
      <c r="O23" s="23">
        <v>20</v>
      </c>
      <c r="P23" s="23">
        <v>10</v>
      </c>
      <c r="Q23" s="23">
        <v>10</v>
      </c>
      <c r="R23" s="23">
        <v>0</v>
      </c>
      <c r="S23" s="23">
        <v>10</v>
      </c>
      <c r="T23" s="24">
        <f t="shared" si="0"/>
        <v>64.285714285714292</v>
      </c>
      <c r="U23" s="25">
        <f t="shared" si="1"/>
        <v>31.652857142857144</v>
      </c>
      <c r="V23" s="22">
        <v>21</v>
      </c>
      <c r="W23" s="26">
        <v>100</v>
      </c>
      <c r="X23" s="6"/>
    </row>
    <row r="24" spans="1:24" ht="52" customHeight="1" x14ac:dyDescent="0.25">
      <c r="A24" s="6" t="s">
        <v>71</v>
      </c>
      <c r="B24" s="6" t="s">
        <v>13</v>
      </c>
      <c r="D24" s="6" t="s">
        <v>72</v>
      </c>
      <c r="E24" s="6" t="s">
        <v>182</v>
      </c>
      <c r="F24" s="6" t="s">
        <v>183</v>
      </c>
      <c r="G24" s="6" t="s">
        <v>73</v>
      </c>
      <c r="H24" s="6" t="s">
        <v>160</v>
      </c>
      <c r="I24" s="7">
        <v>10699000</v>
      </c>
      <c r="J24" s="21">
        <v>20.48</v>
      </c>
      <c r="K24" s="6" t="s">
        <v>28</v>
      </c>
      <c r="L24" s="6" t="s">
        <v>27</v>
      </c>
      <c r="M24" s="22">
        <v>10</v>
      </c>
      <c r="N24" s="22">
        <v>30</v>
      </c>
      <c r="O24" s="23">
        <v>20</v>
      </c>
      <c r="P24" s="23">
        <v>10</v>
      </c>
      <c r="Q24" s="23">
        <v>10</v>
      </c>
      <c r="R24" s="23">
        <v>10</v>
      </c>
      <c r="S24" s="23">
        <v>10</v>
      </c>
      <c r="T24" s="24">
        <f t="shared" si="0"/>
        <v>71.428571428571431</v>
      </c>
      <c r="U24" s="25">
        <f t="shared" si="1"/>
        <v>31.194285714285712</v>
      </c>
      <c r="V24" s="22">
        <v>22</v>
      </c>
      <c r="W24" s="26">
        <v>100</v>
      </c>
      <c r="X24" s="6"/>
    </row>
    <row r="25" spans="1:24" ht="78" customHeight="1" x14ac:dyDescent="0.35">
      <c r="A25" s="6" t="s">
        <v>184</v>
      </c>
      <c r="B25" s="6" t="s">
        <v>13</v>
      </c>
      <c r="D25" s="6" t="s">
        <v>55</v>
      </c>
      <c r="E25" s="6" t="s">
        <v>185</v>
      </c>
      <c r="F25" s="6" t="s">
        <v>186</v>
      </c>
      <c r="G25" s="6" t="s">
        <v>187</v>
      </c>
      <c r="H25" s="6" t="s">
        <v>160</v>
      </c>
      <c r="I25" s="7">
        <v>53102000</v>
      </c>
      <c r="J25" s="21">
        <v>21.02</v>
      </c>
      <c r="K25" s="6" t="s">
        <v>188</v>
      </c>
      <c r="L25" s="6" t="s">
        <v>189</v>
      </c>
      <c r="M25" s="22">
        <v>10</v>
      </c>
      <c r="N25" s="22">
        <v>30</v>
      </c>
      <c r="O25" s="23">
        <v>10</v>
      </c>
      <c r="P25" s="23">
        <v>10</v>
      </c>
      <c r="Q25" s="23">
        <v>10</v>
      </c>
      <c r="R25" s="23">
        <v>10</v>
      </c>
      <c r="S25" s="23">
        <v>10</v>
      </c>
      <c r="T25" s="24">
        <f t="shared" si="0"/>
        <v>64.285714285714292</v>
      </c>
      <c r="U25" s="25">
        <f t="shared" si="1"/>
        <v>30.662857142857142</v>
      </c>
      <c r="V25" s="22">
        <v>23</v>
      </c>
      <c r="W25" s="26">
        <v>0</v>
      </c>
      <c r="X25" s="6" t="s">
        <v>139</v>
      </c>
    </row>
    <row r="26" spans="1:24" ht="65.150000000000006" customHeight="1" x14ac:dyDescent="0.35">
      <c r="A26" s="6" t="s">
        <v>87</v>
      </c>
      <c r="B26" s="6" t="s">
        <v>13</v>
      </c>
      <c r="D26" s="6" t="s">
        <v>88</v>
      </c>
      <c r="E26" s="6" t="s">
        <v>190</v>
      </c>
      <c r="F26" s="6" t="s">
        <v>191</v>
      </c>
      <c r="G26" s="6" t="s">
        <v>89</v>
      </c>
      <c r="H26" s="6" t="s">
        <v>160</v>
      </c>
      <c r="I26" s="7">
        <v>10560000</v>
      </c>
      <c r="J26" s="21">
        <v>19.260000000000002</v>
      </c>
      <c r="K26" s="6" t="s">
        <v>17</v>
      </c>
      <c r="L26" s="6" t="s">
        <v>16</v>
      </c>
      <c r="M26" s="22">
        <v>20</v>
      </c>
      <c r="N26" s="22">
        <v>20</v>
      </c>
      <c r="O26" s="23">
        <v>20</v>
      </c>
      <c r="P26" s="23">
        <v>0</v>
      </c>
      <c r="Q26" s="23">
        <v>10</v>
      </c>
      <c r="R26" s="23">
        <v>10</v>
      </c>
      <c r="S26" s="23">
        <v>10</v>
      </c>
      <c r="T26" s="24">
        <f t="shared" si="0"/>
        <v>64.285714285714292</v>
      </c>
      <c r="U26" s="25">
        <f t="shared" si="1"/>
        <v>28.902857142857144</v>
      </c>
      <c r="V26" s="22">
        <v>24</v>
      </c>
      <c r="W26" s="26">
        <v>0</v>
      </c>
      <c r="X26" s="6"/>
    </row>
    <row r="27" spans="1:24" ht="39" customHeight="1" x14ac:dyDescent="0.35">
      <c r="A27" s="6" t="s">
        <v>192</v>
      </c>
      <c r="B27" s="6" t="s">
        <v>13</v>
      </c>
      <c r="D27" s="6" t="s">
        <v>193</v>
      </c>
      <c r="E27" s="6" t="s">
        <v>194</v>
      </c>
      <c r="F27" s="6" t="s">
        <v>195</v>
      </c>
      <c r="G27" s="6" t="s">
        <v>196</v>
      </c>
      <c r="H27" s="6" t="s">
        <v>160</v>
      </c>
      <c r="I27" s="7">
        <v>11929000</v>
      </c>
      <c r="J27" s="21">
        <v>18.73</v>
      </c>
      <c r="K27" s="6" t="s">
        <v>17</v>
      </c>
      <c r="L27" s="6" t="s">
        <v>16</v>
      </c>
      <c r="M27" s="22">
        <v>10</v>
      </c>
      <c r="N27" s="22">
        <v>20</v>
      </c>
      <c r="O27" s="23">
        <v>20</v>
      </c>
      <c r="P27" s="23">
        <v>10</v>
      </c>
      <c r="Q27" s="23">
        <v>10</v>
      </c>
      <c r="R27" s="23">
        <v>10</v>
      </c>
      <c r="S27" s="23">
        <v>10</v>
      </c>
      <c r="T27" s="24">
        <f t="shared" si="0"/>
        <v>64.285714285714292</v>
      </c>
      <c r="U27" s="25">
        <f t="shared" si="1"/>
        <v>28.372857142857143</v>
      </c>
      <c r="V27" s="22">
        <v>25</v>
      </c>
      <c r="W27" s="26">
        <v>0</v>
      </c>
      <c r="X27" s="6"/>
    </row>
    <row r="28" spans="1:24" ht="65" x14ac:dyDescent="0.35">
      <c r="A28" s="6" t="s">
        <v>197</v>
      </c>
      <c r="B28" s="6" t="s">
        <v>13</v>
      </c>
      <c r="C28" s="6" t="s">
        <v>198</v>
      </c>
      <c r="D28" s="6" t="s">
        <v>199</v>
      </c>
      <c r="E28" s="6" t="s">
        <v>200</v>
      </c>
      <c r="F28" s="6" t="s">
        <v>201</v>
      </c>
      <c r="G28" s="6" t="s">
        <v>202</v>
      </c>
      <c r="H28" s="6" t="s">
        <v>160</v>
      </c>
      <c r="I28" s="7">
        <v>27771000</v>
      </c>
      <c r="J28" s="21">
        <v>19.690000000000001</v>
      </c>
      <c r="K28" s="6" t="s">
        <v>17</v>
      </c>
      <c r="L28" s="6" t="s">
        <v>16</v>
      </c>
      <c r="M28" s="22">
        <v>10</v>
      </c>
      <c r="N28" s="22">
        <v>30</v>
      </c>
      <c r="O28" s="23">
        <v>20</v>
      </c>
      <c r="P28" s="23">
        <v>0</v>
      </c>
      <c r="Q28" s="23">
        <v>10</v>
      </c>
      <c r="R28" s="23">
        <v>0</v>
      </c>
      <c r="S28" s="23">
        <v>10</v>
      </c>
      <c r="T28" s="24">
        <f t="shared" si="0"/>
        <v>57.142857142857146</v>
      </c>
      <c r="U28" s="25">
        <f t="shared" si="1"/>
        <v>28.261428571428574</v>
      </c>
      <c r="V28" s="22">
        <v>26</v>
      </c>
      <c r="W28" s="26">
        <v>0</v>
      </c>
      <c r="X28" s="6" t="s">
        <v>139</v>
      </c>
    </row>
    <row r="29" spans="1:24" ht="39" customHeight="1" x14ac:dyDescent="0.35">
      <c r="A29" s="6" t="s">
        <v>203</v>
      </c>
      <c r="B29" s="6" t="s">
        <v>13</v>
      </c>
      <c r="D29" s="6" t="s">
        <v>72</v>
      </c>
      <c r="E29" s="6" t="s">
        <v>204</v>
      </c>
      <c r="F29" s="6" t="s">
        <v>205</v>
      </c>
      <c r="G29" s="6" t="s">
        <v>206</v>
      </c>
      <c r="H29" s="6" t="s">
        <v>160</v>
      </c>
      <c r="I29" s="7">
        <v>11018000</v>
      </c>
      <c r="J29" s="21">
        <v>16.86</v>
      </c>
      <c r="K29" s="6" t="s">
        <v>28</v>
      </c>
      <c r="L29" s="6" t="s">
        <v>27</v>
      </c>
      <c r="M29" s="22">
        <v>10</v>
      </c>
      <c r="N29" s="22">
        <v>30</v>
      </c>
      <c r="O29" s="23">
        <v>30</v>
      </c>
      <c r="P29" s="23">
        <v>0</v>
      </c>
      <c r="Q29" s="23">
        <v>10</v>
      </c>
      <c r="R29" s="23">
        <v>10</v>
      </c>
      <c r="S29" s="23">
        <v>10</v>
      </c>
      <c r="T29" s="24">
        <f t="shared" si="0"/>
        <v>71.428571428571431</v>
      </c>
      <c r="U29" s="25">
        <f t="shared" si="1"/>
        <v>27.574285714285715</v>
      </c>
      <c r="V29" s="22">
        <v>27</v>
      </c>
      <c r="W29" s="26">
        <v>0</v>
      </c>
      <c r="X29" s="6"/>
    </row>
    <row r="30" spans="1:24" ht="65.150000000000006" customHeight="1" x14ac:dyDescent="0.35">
      <c r="A30" s="6" t="s">
        <v>207</v>
      </c>
      <c r="B30" s="6" t="s">
        <v>20</v>
      </c>
      <c r="C30" s="6" t="s">
        <v>208</v>
      </c>
      <c r="D30" s="6" t="s">
        <v>51</v>
      </c>
      <c r="E30" s="6" t="s">
        <v>209</v>
      </c>
      <c r="F30" s="6" t="s">
        <v>210</v>
      </c>
      <c r="G30" s="6" t="s">
        <v>211</v>
      </c>
      <c r="H30" s="6" t="s">
        <v>212</v>
      </c>
      <c r="I30" s="7">
        <v>26500000</v>
      </c>
      <c r="J30" s="21">
        <v>15.8</v>
      </c>
      <c r="K30" s="6" t="s">
        <v>17</v>
      </c>
      <c r="L30" s="6" t="s">
        <v>16</v>
      </c>
      <c r="M30" s="22">
        <v>0</v>
      </c>
      <c r="N30" s="22">
        <v>20</v>
      </c>
      <c r="O30" s="23">
        <v>30</v>
      </c>
      <c r="P30" s="23">
        <v>20</v>
      </c>
      <c r="Q30" s="23">
        <v>10</v>
      </c>
      <c r="R30" s="23">
        <v>10</v>
      </c>
      <c r="S30" s="23">
        <v>10</v>
      </c>
      <c r="T30" s="24">
        <f t="shared" si="0"/>
        <v>71.428571428571431</v>
      </c>
      <c r="U30" s="25">
        <f t="shared" si="1"/>
        <v>26.514285714285712</v>
      </c>
      <c r="V30" s="22">
        <v>28</v>
      </c>
      <c r="W30" s="26">
        <v>0</v>
      </c>
      <c r="X30" s="6"/>
    </row>
    <row r="31" spans="1:24" ht="39" x14ac:dyDescent="0.35">
      <c r="A31" s="6" t="s">
        <v>213</v>
      </c>
      <c r="B31" s="6" t="s">
        <v>13</v>
      </c>
      <c r="C31" s="6" t="s">
        <v>214</v>
      </c>
      <c r="D31" s="6" t="s">
        <v>215</v>
      </c>
      <c r="E31" s="6" t="s">
        <v>216</v>
      </c>
      <c r="F31" s="6" t="s">
        <v>217</v>
      </c>
      <c r="G31" s="6" t="s">
        <v>218</v>
      </c>
      <c r="H31" s="6" t="s">
        <v>160</v>
      </c>
      <c r="I31" s="7">
        <v>108614000</v>
      </c>
      <c r="J31" s="21">
        <v>18.84</v>
      </c>
      <c r="K31" s="6" t="s">
        <v>28</v>
      </c>
      <c r="L31" s="6" t="s">
        <v>27</v>
      </c>
      <c r="M31" s="22">
        <v>10</v>
      </c>
      <c r="N31" s="22">
        <v>30</v>
      </c>
      <c r="O31" s="23">
        <v>0</v>
      </c>
      <c r="P31" s="23">
        <v>10</v>
      </c>
      <c r="Q31" s="23">
        <v>10</v>
      </c>
      <c r="R31" s="23">
        <v>0</v>
      </c>
      <c r="S31" s="23">
        <v>10</v>
      </c>
      <c r="T31" s="24">
        <f t="shared" si="0"/>
        <v>50</v>
      </c>
      <c r="U31" s="25">
        <f t="shared" si="1"/>
        <v>26.34</v>
      </c>
      <c r="V31" s="22">
        <v>29</v>
      </c>
      <c r="W31" s="26">
        <v>0</v>
      </c>
      <c r="X31" s="6"/>
    </row>
    <row r="32" spans="1:24" ht="65.150000000000006" customHeight="1" x14ac:dyDescent="0.35">
      <c r="A32" s="6" t="s">
        <v>219</v>
      </c>
      <c r="B32" s="6" t="s">
        <v>20</v>
      </c>
      <c r="C32" s="6" t="s">
        <v>220</v>
      </c>
      <c r="D32" s="6" t="s">
        <v>51</v>
      </c>
      <c r="E32" s="6" t="s">
        <v>169</v>
      </c>
      <c r="F32" s="6" t="s">
        <v>209</v>
      </c>
      <c r="G32" s="6" t="s">
        <v>52</v>
      </c>
      <c r="H32" s="6" t="s">
        <v>160</v>
      </c>
      <c r="I32" s="7">
        <v>70500000</v>
      </c>
      <c r="J32" s="21">
        <v>17.34</v>
      </c>
      <c r="K32" s="6" t="s">
        <v>17</v>
      </c>
      <c r="L32" s="6" t="s">
        <v>16</v>
      </c>
      <c r="M32" s="22">
        <v>0</v>
      </c>
      <c r="N32" s="22">
        <v>20</v>
      </c>
      <c r="O32" s="23">
        <v>10</v>
      </c>
      <c r="P32" s="23">
        <v>20</v>
      </c>
      <c r="Q32" s="23">
        <v>10</v>
      </c>
      <c r="R32" s="23">
        <v>10</v>
      </c>
      <c r="S32" s="23">
        <v>10</v>
      </c>
      <c r="T32" s="24">
        <f t="shared" si="0"/>
        <v>57.142857142857146</v>
      </c>
      <c r="U32" s="25">
        <f t="shared" si="1"/>
        <v>25.911428571428573</v>
      </c>
      <c r="V32" s="22">
        <v>30</v>
      </c>
      <c r="W32" s="26">
        <v>0</v>
      </c>
      <c r="X32" s="6"/>
    </row>
    <row r="33" spans="1:24" ht="52" customHeight="1" x14ac:dyDescent="0.35">
      <c r="A33" s="6" t="s">
        <v>221</v>
      </c>
      <c r="B33" s="6" t="s">
        <v>13</v>
      </c>
      <c r="D33" s="6" t="s">
        <v>222</v>
      </c>
      <c r="E33" s="6" t="s">
        <v>223</v>
      </c>
      <c r="F33" s="6" t="s">
        <v>224</v>
      </c>
      <c r="G33" s="6" t="s">
        <v>225</v>
      </c>
      <c r="H33" s="6" t="s">
        <v>226</v>
      </c>
      <c r="I33" s="7">
        <v>106892000</v>
      </c>
      <c r="J33" s="21">
        <v>19.37</v>
      </c>
      <c r="K33" s="6" t="s">
        <v>58</v>
      </c>
      <c r="L33" s="6" t="s">
        <v>57</v>
      </c>
      <c r="M33" s="22">
        <v>0</v>
      </c>
      <c r="N33" s="22">
        <v>30</v>
      </c>
      <c r="O33" s="23">
        <v>10</v>
      </c>
      <c r="P33" s="23">
        <v>0</v>
      </c>
      <c r="Q33" s="23">
        <v>10</v>
      </c>
      <c r="R33" s="23">
        <v>0</v>
      </c>
      <c r="S33" s="23">
        <v>10</v>
      </c>
      <c r="T33" s="24">
        <f t="shared" si="0"/>
        <v>42.857142857142854</v>
      </c>
      <c r="U33" s="25">
        <f t="shared" si="1"/>
        <v>25.798571428571428</v>
      </c>
      <c r="V33" s="22">
        <v>31</v>
      </c>
      <c r="W33" s="26">
        <v>0</v>
      </c>
      <c r="X33" s="6"/>
    </row>
    <row r="34" spans="1:24" ht="65" x14ac:dyDescent="0.35">
      <c r="A34" s="6" t="s">
        <v>227</v>
      </c>
      <c r="B34" s="6" t="s">
        <v>13</v>
      </c>
      <c r="D34" s="6" t="s">
        <v>228</v>
      </c>
      <c r="E34" s="6" t="s">
        <v>229</v>
      </c>
      <c r="F34" s="6" t="s">
        <v>230</v>
      </c>
      <c r="G34" s="6" t="s">
        <v>231</v>
      </c>
      <c r="H34" s="6" t="s">
        <v>232</v>
      </c>
      <c r="I34" s="7">
        <v>2258000</v>
      </c>
      <c r="J34" s="21">
        <v>17.170000000000002</v>
      </c>
      <c r="K34" s="6" t="s">
        <v>17</v>
      </c>
      <c r="L34" s="6" t="s">
        <v>16</v>
      </c>
      <c r="M34" s="22">
        <v>0</v>
      </c>
      <c r="N34" s="22">
        <v>30</v>
      </c>
      <c r="O34" s="23">
        <v>30</v>
      </c>
      <c r="P34" s="23">
        <v>0</v>
      </c>
      <c r="Q34" s="23">
        <v>10</v>
      </c>
      <c r="R34" s="23">
        <v>0</v>
      </c>
      <c r="S34" s="23">
        <v>10</v>
      </c>
      <c r="T34" s="24">
        <f t="shared" si="0"/>
        <v>57.142857142857146</v>
      </c>
      <c r="U34" s="25">
        <f t="shared" si="1"/>
        <v>25.741428571428571</v>
      </c>
      <c r="V34" s="22">
        <v>32</v>
      </c>
      <c r="W34" s="26">
        <v>0</v>
      </c>
      <c r="X34" s="6"/>
    </row>
    <row r="35" spans="1:24" ht="39" x14ac:dyDescent="0.35">
      <c r="A35" s="6" t="s">
        <v>233</v>
      </c>
      <c r="B35" s="6" t="s">
        <v>13</v>
      </c>
      <c r="D35" s="6" t="s">
        <v>234</v>
      </c>
      <c r="E35" s="6" t="s">
        <v>223</v>
      </c>
      <c r="F35" s="6" t="s">
        <v>235</v>
      </c>
      <c r="G35" s="6" t="s">
        <v>236</v>
      </c>
      <c r="H35" s="6" t="s">
        <v>160</v>
      </c>
      <c r="I35" s="7">
        <v>9218000</v>
      </c>
      <c r="J35" s="21">
        <v>18.14</v>
      </c>
      <c r="K35" s="6" t="s">
        <v>58</v>
      </c>
      <c r="L35" s="6" t="s">
        <v>57</v>
      </c>
      <c r="M35" s="22">
        <v>10</v>
      </c>
      <c r="N35" s="22">
        <v>20</v>
      </c>
      <c r="O35" s="23">
        <v>20</v>
      </c>
      <c r="P35" s="23">
        <v>0</v>
      </c>
      <c r="Q35" s="23">
        <v>10</v>
      </c>
      <c r="R35" s="23">
        <v>0</v>
      </c>
      <c r="S35" s="23">
        <v>10</v>
      </c>
      <c r="T35" s="24">
        <f t="shared" ref="T35:T66" si="2">SUM(M35:S35)*100/140</f>
        <v>50</v>
      </c>
      <c r="U35" s="25">
        <f t="shared" si="1"/>
        <v>25.64</v>
      </c>
      <c r="V35" s="22">
        <v>33</v>
      </c>
      <c r="W35" s="26">
        <v>0</v>
      </c>
      <c r="X35" s="6"/>
    </row>
    <row r="36" spans="1:24" ht="52" x14ac:dyDescent="0.35">
      <c r="A36" s="6" t="s">
        <v>237</v>
      </c>
      <c r="B36" s="6" t="s">
        <v>20</v>
      </c>
      <c r="C36" s="6" t="s">
        <v>238</v>
      </c>
      <c r="D36" s="6" t="s">
        <v>239</v>
      </c>
      <c r="E36" s="6" t="s">
        <v>240</v>
      </c>
      <c r="F36" s="6" t="s">
        <v>241</v>
      </c>
      <c r="G36" s="6" t="s">
        <v>242</v>
      </c>
      <c r="H36" s="6" t="s">
        <v>226</v>
      </c>
      <c r="I36" s="7">
        <v>76200000</v>
      </c>
      <c r="J36" s="21">
        <v>18.670000000000002</v>
      </c>
      <c r="K36" s="6" t="s">
        <v>58</v>
      </c>
      <c r="L36" s="6" t="s">
        <v>100</v>
      </c>
      <c r="M36" s="22">
        <v>0</v>
      </c>
      <c r="N36" s="22">
        <v>30</v>
      </c>
      <c r="O36" s="23">
        <v>0</v>
      </c>
      <c r="P36" s="23">
        <v>10</v>
      </c>
      <c r="Q36" s="23">
        <v>10</v>
      </c>
      <c r="R36" s="23">
        <v>0</v>
      </c>
      <c r="S36" s="23">
        <v>10</v>
      </c>
      <c r="T36" s="24">
        <f t="shared" si="2"/>
        <v>42.857142857142854</v>
      </c>
      <c r="U36" s="25">
        <f t="shared" si="1"/>
        <v>25.098571428571429</v>
      </c>
      <c r="V36" s="22">
        <v>34</v>
      </c>
      <c r="W36" s="26">
        <v>0</v>
      </c>
      <c r="X36" s="6"/>
    </row>
    <row r="37" spans="1:24" ht="78" customHeight="1" x14ac:dyDescent="0.35">
      <c r="A37" s="6" t="s">
        <v>243</v>
      </c>
      <c r="B37" s="6" t="s">
        <v>13</v>
      </c>
      <c r="D37" s="6" t="s">
        <v>244</v>
      </c>
      <c r="E37" s="6" t="s">
        <v>245</v>
      </c>
      <c r="F37" s="6" t="s">
        <v>246</v>
      </c>
      <c r="G37" s="6" t="s">
        <v>247</v>
      </c>
      <c r="H37" s="6" t="s">
        <v>157</v>
      </c>
      <c r="I37" s="7">
        <v>11889000</v>
      </c>
      <c r="J37" s="21">
        <v>17.5</v>
      </c>
      <c r="K37" s="6" t="s">
        <v>17</v>
      </c>
      <c r="L37" s="6" t="s">
        <v>16</v>
      </c>
      <c r="M37" s="22">
        <v>0</v>
      </c>
      <c r="N37" s="22">
        <v>30</v>
      </c>
      <c r="O37" s="23">
        <v>20</v>
      </c>
      <c r="P37" s="23">
        <v>0</v>
      </c>
      <c r="Q37" s="23">
        <v>10</v>
      </c>
      <c r="R37" s="23">
        <v>0</v>
      </c>
      <c r="S37" s="23">
        <v>10</v>
      </c>
      <c r="T37" s="24">
        <f t="shared" si="2"/>
        <v>50</v>
      </c>
      <c r="U37" s="25">
        <f t="shared" si="1"/>
        <v>25</v>
      </c>
      <c r="V37" s="22">
        <v>35</v>
      </c>
      <c r="W37" s="26">
        <v>0</v>
      </c>
      <c r="X37" s="6"/>
    </row>
    <row r="38" spans="1:24" ht="39" customHeight="1" x14ac:dyDescent="0.35">
      <c r="A38" s="6" t="s">
        <v>248</v>
      </c>
      <c r="B38" s="6" t="s">
        <v>13</v>
      </c>
      <c r="D38" s="6" t="s">
        <v>249</v>
      </c>
      <c r="E38" s="6" t="s">
        <v>250</v>
      </c>
      <c r="F38" s="6" t="s">
        <v>251</v>
      </c>
      <c r="G38" s="6" t="s">
        <v>252</v>
      </c>
      <c r="H38" s="6" t="s">
        <v>226</v>
      </c>
      <c r="I38" s="7">
        <v>8722000</v>
      </c>
      <c r="J38" s="21">
        <v>18.57</v>
      </c>
      <c r="K38" s="6" t="s">
        <v>17</v>
      </c>
      <c r="L38" s="6" t="s">
        <v>253</v>
      </c>
      <c r="M38" s="22">
        <v>10</v>
      </c>
      <c r="N38" s="22">
        <v>10</v>
      </c>
      <c r="O38" s="23">
        <v>20</v>
      </c>
      <c r="P38" s="23">
        <v>0</v>
      </c>
      <c r="Q38" s="23">
        <v>10</v>
      </c>
      <c r="R38" s="23">
        <v>0</v>
      </c>
      <c r="S38" s="23">
        <v>10</v>
      </c>
      <c r="T38" s="24">
        <f t="shared" si="2"/>
        <v>42.857142857142854</v>
      </c>
      <c r="U38" s="25">
        <f t="shared" si="1"/>
        <v>24.998571428571427</v>
      </c>
      <c r="V38" s="22">
        <v>36</v>
      </c>
      <c r="W38" s="26">
        <v>0</v>
      </c>
      <c r="X38" s="6"/>
    </row>
    <row r="39" spans="1:24" ht="52" x14ac:dyDescent="0.35">
      <c r="A39" s="6" t="s">
        <v>254</v>
      </c>
      <c r="B39" s="6" t="s">
        <v>13</v>
      </c>
      <c r="D39" s="6" t="s">
        <v>255</v>
      </c>
      <c r="E39" s="6" t="s">
        <v>256</v>
      </c>
      <c r="F39" s="6" t="s">
        <v>257</v>
      </c>
      <c r="G39" s="6" t="s">
        <v>258</v>
      </c>
      <c r="H39" s="6" t="s">
        <v>160</v>
      </c>
      <c r="I39" s="7">
        <v>9178000</v>
      </c>
      <c r="J39" s="21">
        <v>16.3</v>
      </c>
      <c r="K39" s="6" t="s">
        <v>17</v>
      </c>
      <c r="L39" s="6" t="s">
        <v>16</v>
      </c>
      <c r="M39" s="22">
        <v>10</v>
      </c>
      <c r="N39" s="22">
        <v>20</v>
      </c>
      <c r="O39" s="23">
        <v>30</v>
      </c>
      <c r="P39" s="23">
        <v>0</v>
      </c>
      <c r="Q39" s="23">
        <v>10</v>
      </c>
      <c r="R39" s="23">
        <v>0</v>
      </c>
      <c r="S39" s="23">
        <v>10</v>
      </c>
      <c r="T39" s="24">
        <f t="shared" si="2"/>
        <v>57.142857142857146</v>
      </c>
      <c r="U39" s="25">
        <f t="shared" si="1"/>
        <v>24.871428571428574</v>
      </c>
      <c r="V39" s="22">
        <v>37</v>
      </c>
      <c r="W39" s="26">
        <v>0</v>
      </c>
      <c r="X39" s="6"/>
    </row>
    <row r="40" spans="1:24" ht="65" x14ac:dyDescent="0.35">
      <c r="A40" s="6" t="s">
        <v>259</v>
      </c>
      <c r="B40" s="6" t="s">
        <v>13</v>
      </c>
      <c r="C40" s="6" t="s">
        <v>260</v>
      </c>
      <c r="D40" s="6" t="s">
        <v>261</v>
      </c>
      <c r="E40" s="6" t="s">
        <v>194</v>
      </c>
      <c r="F40" s="6" t="s">
        <v>262</v>
      </c>
      <c r="G40" s="6" t="s">
        <v>263</v>
      </c>
      <c r="H40" s="6" t="s">
        <v>160</v>
      </c>
      <c r="I40" s="7">
        <v>15793000</v>
      </c>
      <c r="J40" s="21">
        <v>17.739999999999998</v>
      </c>
      <c r="K40" s="6" t="s">
        <v>17</v>
      </c>
      <c r="L40" s="6" t="s">
        <v>16</v>
      </c>
      <c r="M40" s="22">
        <v>10</v>
      </c>
      <c r="N40" s="22">
        <v>30</v>
      </c>
      <c r="O40" s="23">
        <v>0</v>
      </c>
      <c r="P40" s="23">
        <v>0</v>
      </c>
      <c r="Q40" s="23">
        <v>10</v>
      </c>
      <c r="R40" s="23">
        <v>0</v>
      </c>
      <c r="S40" s="23">
        <v>10</v>
      </c>
      <c r="T40" s="24">
        <f t="shared" si="2"/>
        <v>42.857142857142854</v>
      </c>
      <c r="U40" s="25">
        <f t="shared" si="1"/>
        <v>24.168571428571425</v>
      </c>
      <c r="V40" s="22">
        <v>38</v>
      </c>
      <c r="W40" s="26">
        <v>0</v>
      </c>
      <c r="X40" s="6"/>
    </row>
    <row r="41" spans="1:24" ht="52" customHeight="1" x14ac:dyDescent="0.35">
      <c r="A41" s="6" t="s">
        <v>264</v>
      </c>
      <c r="B41" s="6" t="s">
        <v>13</v>
      </c>
      <c r="C41" s="6" t="s">
        <v>265</v>
      </c>
      <c r="D41" s="6" t="s">
        <v>55</v>
      </c>
      <c r="E41" s="6" t="s">
        <v>170</v>
      </c>
      <c r="F41" s="6" t="s">
        <v>186</v>
      </c>
      <c r="G41" s="6" t="s">
        <v>266</v>
      </c>
      <c r="H41" s="6" t="s">
        <v>160</v>
      </c>
      <c r="I41" s="7">
        <v>89694000</v>
      </c>
      <c r="J41" s="21">
        <v>17.579999999999998</v>
      </c>
      <c r="K41" s="6" t="s">
        <v>58</v>
      </c>
      <c r="L41" s="6" t="s">
        <v>57</v>
      </c>
      <c r="M41" s="22">
        <v>0</v>
      </c>
      <c r="N41" s="22">
        <v>20</v>
      </c>
      <c r="O41" s="23">
        <v>10</v>
      </c>
      <c r="P41" s="23">
        <v>10</v>
      </c>
      <c r="Q41" s="23">
        <v>10</v>
      </c>
      <c r="R41" s="23">
        <v>0</v>
      </c>
      <c r="S41" s="23">
        <v>10</v>
      </c>
      <c r="T41" s="24">
        <f t="shared" si="2"/>
        <v>42.857142857142854</v>
      </c>
      <c r="U41" s="25">
        <f t="shared" si="1"/>
        <v>24.008571428571425</v>
      </c>
      <c r="V41" s="22">
        <v>39</v>
      </c>
      <c r="W41" s="26">
        <v>0</v>
      </c>
      <c r="X41" s="6"/>
    </row>
    <row r="42" spans="1:24" ht="78" x14ac:dyDescent="0.35">
      <c r="A42" s="6" t="s">
        <v>267</v>
      </c>
      <c r="B42" s="6" t="s">
        <v>20</v>
      </c>
      <c r="C42" s="6" t="s">
        <v>268</v>
      </c>
      <c r="D42" s="6" t="s">
        <v>269</v>
      </c>
      <c r="E42" s="6" t="s">
        <v>270</v>
      </c>
      <c r="F42" s="6" t="s">
        <v>240</v>
      </c>
      <c r="G42" s="6" t="s">
        <v>271</v>
      </c>
      <c r="H42" s="6" t="s">
        <v>272</v>
      </c>
      <c r="I42" s="7">
        <v>119200000</v>
      </c>
      <c r="J42" s="21">
        <v>17.52</v>
      </c>
      <c r="K42" s="6" t="s">
        <v>58</v>
      </c>
      <c r="L42" s="6" t="s">
        <v>100</v>
      </c>
      <c r="M42" s="22">
        <v>0</v>
      </c>
      <c r="N42" s="22">
        <v>30</v>
      </c>
      <c r="O42" s="23">
        <v>0</v>
      </c>
      <c r="P42" s="23">
        <v>10</v>
      </c>
      <c r="Q42" s="23">
        <v>10</v>
      </c>
      <c r="R42" s="23">
        <v>0</v>
      </c>
      <c r="S42" s="23">
        <v>10</v>
      </c>
      <c r="T42" s="24">
        <f t="shared" si="2"/>
        <v>42.857142857142854</v>
      </c>
      <c r="U42" s="25">
        <f t="shared" si="1"/>
        <v>23.948571428571427</v>
      </c>
      <c r="V42" s="22">
        <v>40</v>
      </c>
      <c r="W42" s="26">
        <v>0</v>
      </c>
      <c r="X42" s="6"/>
    </row>
    <row r="43" spans="1:24" ht="65.150000000000006" customHeight="1" x14ac:dyDescent="0.35">
      <c r="A43" s="6" t="s">
        <v>273</v>
      </c>
      <c r="B43" s="6" t="s">
        <v>13</v>
      </c>
      <c r="D43" s="6" t="s">
        <v>88</v>
      </c>
      <c r="E43" s="6" t="s">
        <v>274</v>
      </c>
      <c r="F43" s="6" t="s">
        <v>275</v>
      </c>
      <c r="G43" s="6" t="s">
        <v>276</v>
      </c>
      <c r="H43" s="6" t="s">
        <v>232</v>
      </c>
      <c r="I43" s="7">
        <v>1596000</v>
      </c>
      <c r="J43" s="21">
        <v>16.18</v>
      </c>
      <c r="K43" s="6" t="s">
        <v>17</v>
      </c>
      <c r="L43" s="6" t="s">
        <v>16</v>
      </c>
      <c r="M43" s="22">
        <v>10</v>
      </c>
      <c r="N43" s="22">
        <v>10</v>
      </c>
      <c r="O43" s="23">
        <v>30</v>
      </c>
      <c r="P43" s="23">
        <v>0</v>
      </c>
      <c r="Q43" s="23">
        <v>10</v>
      </c>
      <c r="R43" s="23">
        <v>0</v>
      </c>
      <c r="S43" s="23">
        <v>10</v>
      </c>
      <c r="T43" s="24">
        <f t="shared" si="2"/>
        <v>50</v>
      </c>
      <c r="U43" s="25">
        <f t="shared" si="1"/>
        <v>23.68</v>
      </c>
      <c r="V43" s="22">
        <v>41</v>
      </c>
      <c r="W43" s="26">
        <v>0</v>
      </c>
      <c r="X43" s="6"/>
    </row>
    <row r="44" spans="1:24" ht="39" customHeight="1" x14ac:dyDescent="0.35">
      <c r="A44" s="6" t="s">
        <v>277</v>
      </c>
      <c r="B44" s="6" t="s">
        <v>13</v>
      </c>
      <c r="D44" s="6" t="s">
        <v>222</v>
      </c>
      <c r="E44" s="6" t="s">
        <v>278</v>
      </c>
      <c r="F44" s="6" t="s">
        <v>279</v>
      </c>
      <c r="G44" s="6" t="s">
        <v>280</v>
      </c>
      <c r="H44" s="6" t="s">
        <v>160</v>
      </c>
      <c r="I44" s="7">
        <v>22360000</v>
      </c>
      <c r="J44" s="21">
        <v>15.43</v>
      </c>
      <c r="K44" s="6" t="s">
        <v>28</v>
      </c>
      <c r="L44" s="6" t="s">
        <v>27</v>
      </c>
      <c r="M44" s="22">
        <v>0</v>
      </c>
      <c r="N44" s="22">
        <v>30</v>
      </c>
      <c r="O44" s="23">
        <v>20</v>
      </c>
      <c r="P44" s="23">
        <v>0</v>
      </c>
      <c r="Q44" s="23">
        <v>10</v>
      </c>
      <c r="R44" s="23">
        <v>0</v>
      </c>
      <c r="S44" s="23">
        <v>10</v>
      </c>
      <c r="T44" s="24">
        <f t="shared" si="2"/>
        <v>50</v>
      </c>
      <c r="U44" s="25">
        <f t="shared" si="1"/>
        <v>22.93</v>
      </c>
      <c r="V44" s="22">
        <v>42</v>
      </c>
      <c r="W44" s="26">
        <v>0</v>
      </c>
      <c r="X44" s="6"/>
    </row>
    <row r="45" spans="1:24" ht="78" customHeight="1" x14ac:dyDescent="0.35">
      <c r="A45" s="6" t="s">
        <v>281</v>
      </c>
      <c r="B45" s="6" t="s">
        <v>13</v>
      </c>
      <c r="D45" s="6" t="s">
        <v>35</v>
      </c>
      <c r="E45" s="6" t="s">
        <v>25</v>
      </c>
      <c r="F45" s="6" t="s">
        <v>282</v>
      </c>
      <c r="G45" s="6" t="s">
        <v>283</v>
      </c>
      <c r="H45" s="6" t="s">
        <v>160</v>
      </c>
      <c r="I45" s="7">
        <v>14257000</v>
      </c>
      <c r="J45" s="21">
        <v>16.260000000000002</v>
      </c>
      <c r="K45" s="6" t="s">
        <v>17</v>
      </c>
      <c r="L45" s="6" t="s">
        <v>16</v>
      </c>
      <c r="M45" s="22">
        <v>10</v>
      </c>
      <c r="N45" s="22">
        <v>10</v>
      </c>
      <c r="O45" s="23">
        <v>10</v>
      </c>
      <c r="P45" s="23">
        <v>10</v>
      </c>
      <c r="Q45" s="23">
        <v>10</v>
      </c>
      <c r="R45" s="23">
        <v>0</v>
      </c>
      <c r="S45" s="23">
        <v>10</v>
      </c>
      <c r="T45" s="24">
        <f t="shared" si="2"/>
        <v>42.857142857142854</v>
      </c>
      <c r="U45" s="25">
        <f t="shared" si="1"/>
        <v>22.688571428571429</v>
      </c>
      <c r="V45" s="22">
        <v>43</v>
      </c>
      <c r="W45" s="26">
        <v>0</v>
      </c>
      <c r="X45" s="6"/>
    </row>
    <row r="46" spans="1:24" ht="39" x14ac:dyDescent="0.35">
      <c r="A46" s="6" t="s">
        <v>284</v>
      </c>
      <c r="B46" s="6" t="s">
        <v>13</v>
      </c>
      <c r="D46" s="6" t="s">
        <v>88</v>
      </c>
      <c r="E46" s="6" t="s">
        <v>285</v>
      </c>
      <c r="F46" s="6" t="s">
        <v>274</v>
      </c>
      <c r="G46" s="6" t="s">
        <v>286</v>
      </c>
      <c r="H46" s="6" t="s">
        <v>160</v>
      </c>
      <c r="I46" s="7">
        <v>23462000</v>
      </c>
      <c r="J46" s="21">
        <v>16.18</v>
      </c>
      <c r="K46" s="6" t="s">
        <v>17</v>
      </c>
      <c r="L46" s="6" t="s">
        <v>16</v>
      </c>
      <c r="M46" s="22">
        <v>10</v>
      </c>
      <c r="N46" s="22">
        <v>10</v>
      </c>
      <c r="O46" s="23">
        <v>20</v>
      </c>
      <c r="P46" s="23">
        <v>0</v>
      </c>
      <c r="Q46" s="23">
        <v>10</v>
      </c>
      <c r="R46" s="23">
        <v>0</v>
      </c>
      <c r="S46" s="23">
        <v>10</v>
      </c>
      <c r="T46" s="24">
        <f t="shared" si="2"/>
        <v>42.857142857142854</v>
      </c>
      <c r="U46" s="25">
        <f t="shared" si="1"/>
        <v>22.608571428571427</v>
      </c>
      <c r="V46" s="22">
        <v>44</v>
      </c>
      <c r="W46" s="26">
        <v>0</v>
      </c>
      <c r="X46" s="6"/>
    </row>
    <row r="47" spans="1:24" ht="39" customHeight="1" x14ac:dyDescent="0.35">
      <c r="A47" s="6" t="s">
        <v>287</v>
      </c>
      <c r="B47" s="6" t="s">
        <v>13</v>
      </c>
      <c r="D47" s="6" t="s">
        <v>288</v>
      </c>
      <c r="E47" s="6" t="s">
        <v>25</v>
      </c>
      <c r="F47" s="6" t="s">
        <v>289</v>
      </c>
      <c r="G47" s="6" t="s">
        <v>290</v>
      </c>
      <c r="H47" s="6" t="s">
        <v>160</v>
      </c>
      <c r="I47" s="7">
        <v>11749000</v>
      </c>
      <c r="J47" s="21">
        <v>15.83</v>
      </c>
      <c r="K47" s="6" t="s">
        <v>28</v>
      </c>
      <c r="L47" s="6" t="s">
        <v>27</v>
      </c>
      <c r="M47" s="22">
        <v>0</v>
      </c>
      <c r="N47" s="22">
        <v>30</v>
      </c>
      <c r="O47" s="23">
        <v>10</v>
      </c>
      <c r="P47" s="23">
        <v>0</v>
      </c>
      <c r="Q47" s="23">
        <v>10</v>
      </c>
      <c r="R47" s="23">
        <v>0</v>
      </c>
      <c r="S47" s="23">
        <v>10</v>
      </c>
      <c r="T47" s="24">
        <f t="shared" si="2"/>
        <v>42.857142857142854</v>
      </c>
      <c r="U47" s="25">
        <f t="shared" si="1"/>
        <v>22.258571428571429</v>
      </c>
      <c r="V47" s="22">
        <v>45</v>
      </c>
      <c r="W47" s="26">
        <v>0</v>
      </c>
      <c r="X47" s="6"/>
    </row>
    <row r="48" spans="1:24" ht="39" customHeight="1" x14ac:dyDescent="0.35">
      <c r="A48" s="6" t="s">
        <v>291</v>
      </c>
      <c r="B48" s="6" t="s">
        <v>13</v>
      </c>
      <c r="D48" s="6" t="s">
        <v>292</v>
      </c>
      <c r="E48" s="6" t="s">
        <v>229</v>
      </c>
      <c r="F48" s="6" t="s">
        <v>293</v>
      </c>
      <c r="G48" s="6" t="s">
        <v>294</v>
      </c>
      <c r="H48" s="6" t="s">
        <v>160</v>
      </c>
      <c r="I48" s="7">
        <v>7449000</v>
      </c>
      <c r="J48" s="21">
        <v>14.28</v>
      </c>
      <c r="K48" s="6" t="s">
        <v>17</v>
      </c>
      <c r="L48" s="6" t="s">
        <v>16</v>
      </c>
      <c r="M48" s="22">
        <v>0</v>
      </c>
      <c r="N48" s="22">
        <v>30</v>
      </c>
      <c r="O48" s="23">
        <v>20</v>
      </c>
      <c r="P48" s="23">
        <v>0</v>
      </c>
      <c r="Q48" s="23">
        <v>10</v>
      </c>
      <c r="R48" s="23">
        <v>0</v>
      </c>
      <c r="S48" s="23">
        <v>10</v>
      </c>
      <c r="T48" s="24">
        <f t="shared" si="2"/>
        <v>50</v>
      </c>
      <c r="U48" s="25">
        <f t="shared" si="1"/>
        <v>21.78</v>
      </c>
      <c r="V48" s="22">
        <v>46</v>
      </c>
      <c r="W48" s="26">
        <v>0</v>
      </c>
      <c r="X48" s="6"/>
    </row>
    <row r="49" spans="1:24" ht="39" x14ac:dyDescent="0.35">
      <c r="A49" s="6" t="s">
        <v>295</v>
      </c>
      <c r="B49" s="6" t="s">
        <v>13</v>
      </c>
      <c r="D49" s="6" t="s">
        <v>296</v>
      </c>
      <c r="E49" s="6" t="s">
        <v>297</v>
      </c>
      <c r="F49" s="6" t="s">
        <v>298</v>
      </c>
      <c r="G49" s="6" t="s">
        <v>299</v>
      </c>
      <c r="H49" s="6" t="s">
        <v>160</v>
      </c>
      <c r="I49" s="7">
        <v>52489000</v>
      </c>
      <c r="J49" s="21">
        <v>16.39</v>
      </c>
      <c r="K49" s="6" t="s">
        <v>300</v>
      </c>
      <c r="L49" s="6" t="s">
        <v>253</v>
      </c>
      <c r="M49" s="22">
        <v>0</v>
      </c>
      <c r="N49" s="22">
        <v>20</v>
      </c>
      <c r="O49" s="23">
        <v>0</v>
      </c>
      <c r="P49" s="23">
        <v>10</v>
      </c>
      <c r="Q49" s="23">
        <v>10</v>
      </c>
      <c r="R49" s="23">
        <v>0</v>
      </c>
      <c r="S49" s="23">
        <v>10</v>
      </c>
      <c r="T49" s="24">
        <f t="shared" si="2"/>
        <v>35.714285714285715</v>
      </c>
      <c r="U49" s="25">
        <f t="shared" si="1"/>
        <v>21.747142857142858</v>
      </c>
      <c r="V49" s="22">
        <v>47</v>
      </c>
      <c r="W49" s="26">
        <v>0</v>
      </c>
      <c r="X49" s="6"/>
    </row>
    <row r="50" spans="1:24" ht="65" x14ac:dyDescent="0.35">
      <c r="A50" s="6" t="s">
        <v>301</v>
      </c>
      <c r="B50" s="6" t="s">
        <v>13</v>
      </c>
      <c r="C50" s="6" t="s">
        <v>302</v>
      </c>
      <c r="D50" s="6" t="s">
        <v>64</v>
      </c>
      <c r="E50" s="6" t="s">
        <v>303</v>
      </c>
      <c r="F50" s="6" t="s">
        <v>180</v>
      </c>
      <c r="G50" s="6" t="s">
        <v>65</v>
      </c>
      <c r="H50" s="6" t="s">
        <v>160</v>
      </c>
      <c r="I50" s="7">
        <v>33218000</v>
      </c>
      <c r="J50" s="21">
        <v>14.45</v>
      </c>
      <c r="K50" s="6" t="s">
        <v>17</v>
      </c>
      <c r="L50" s="6" t="s">
        <v>16</v>
      </c>
      <c r="M50" s="22">
        <v>0</v>
      </c>
      <c r="N50" s="22">
        <v>20</v>
      </c>
      <c r="O50" s="23">
        <v>10</v>
      </c>
      <c r="P50" s="23">
        <v>0</v>
      </c>
      <c r="Q50" s="23">
        <v>10</v>
      </c>
      <c r="R50" s="23">
        <v>0</v>
      </c>
      <c r="S50" s="23">
        <v>10</v>
      </c>
      <c r="T50" s="24">
        <f t="shared" si="2"/>
        <v>35.714285714285715</v>
      </c>
      <c r="U50" s="25">
        <f t="shared" si="1"/>
        <v>19.807142857142857</v>
      </c>
      <c r="V50" s="22">
        <v>48</v>
      </c>
      <c r="W50" s="26">
        <v>0</v>
      </c>
      <c r="X50" s="6"/>
    </row>
    <row r="51" spans="1:24" ht="39" customHeight="1" x14ac:dyDescent="0.35">
      <c r="A51" s="6" t="s">
        <v>304</v>
      </c>
      <c r="B51" s="6" t="s">
        <v>20</v>
      </c>
      <c r="C51" s="6" t="s">
        <v>305</v>
      </c>
      <c r="D51" s="6" t="s">
        <v>269</v>
      </c>
      <c r="E51" s="6" t="s">
        <v>25</v>
      </c>
      <c r="F51" s="6" t="s">
        <v>306</v>
      </c>
      <c r="G51" s="6" t="s">
        <v>307</v>
      </c>
      <c r="H51" s="6" t="s">
        <v>160</v>
      </c>
      <c r="I51" s="7">
        <v>46760000</v>
      </c>
      <c r="J51" s="21">
        <v>13.87</v>
      </c>
      <c r="K51" s="6" t="s">
        <v>58</v>
      </c>
      <c r="L51" s="6" t="s">
        <v>57</v>
      </c>
      <c r="M51" s="22">
        <v>0</v>
      </c>
      <c r="N51" s="22">
        <v>20</v>
      </c>
      <c r="O51" s="23">
        <v>0</v>
      </c>
      <c r="P51" s="23">
        <v>10</v>
      </c>
      <c r="Q51" s="23">
        <v>10</v>
      </c>
      <c r="R51" s="23">
        <v>0</v>
      </c>
      <c r="S51" s="23">
        <v>10</v>
      </c>
      <c r="T51" s="24">
        <f t="shared" si="2"/>
        <v>35.714285714285715</v>
      </c>
      <c r="U51" s="25">
        <f t="shared" si="1"/>
        <v>19.227142857142855</v>
      </c>
      <c r="V51" s="22">
        <v>49</v>
      </c>
      <c r="W51" s="26">
        <v>0</v>
      </c>
      <c r="X51" s="6"/>
    </row>
    <row r="52" spans="1:24" ht="65.150000000000006" customHeight="1" x14ac:dyDescent="0.35">
      <c r="A52" s="6" t="s">
        <v>308</v>
      </c>
      <c r="B52" s="6" t="s">
        <v>20</v>
      </c>
      <c r="C52" s="6" t="s">
        <v>309</v>
      </c>
      <c r="D52" s="6" t="s">
        <v>269</v>
      </c>
      <c r="E52" s="6" t="s">
        <v>241</v>
      </c>
      <c r="F52" s="6" t="s">
        <v>310</v>
      </c>
      <c r="G52" s="6" t="s">
        <v>307</v>
      </c>
      <c r="H52" s="6" t="s">
        <v>160</v>
      </c>
      <c r="I52" s="7">
        <v>26625000</v>
      </c>
      <c r="J52" s="21">
        <v>11.69</v>
      </c>
      <c r="K52" s="6" t="s">
        <v>58</v>
      </c>
      <c r="L52" s="6" t="s">
        <v>100</v>
      </c>
      <c r="M52" s="22">
        <v>0</v>
      </c>
      <c r="N52" s="22">
        <v>10</v>
      </c>
      <c r="O52" s="23">
        <v>20</v>
      </c>
      <c r="P52" s="23">
        <v>10</v>
      </c>
      <c r="Q52" s="23">
        <v>10</v>
      </c>
      <c r="R52" s="23">
        <v>0</v>
      </c>
      <c r="S52" s="23">
        <v>10</v>
      </c>
      <c r="T52" s="24">
        <f t="shared" si="2"/>
        <v>42.857142857142854</v>
      </c>
      <c r="U52" s="25">
        <f t="shared" si="1"/>
        <v>18.118571428571428</v>
      </c>
      <c r="V52" s="22">
        <v>50</v>
      </c>
      <c r="W52" s="26">
        <v>0</v>
      </c>
      <c r="X52" s="6"/>
    </row>
    <row r="53" spans="1:24" ht="39" customHeight="1" x14ac:dyDescent="0.35">
      <c r="A53" s="6" t="s">
        <v>311</v>
      </c>
      <c r="B53" s="6" t="s">
        <v>20</v>
      </c>
      <c r="C53" s="6" t="s">
        <v>312</v>
      </c>
      <c r="D53" s="6" t="s">
        <v>313</v>
      </c>
      <c r="E53" s="6" t="s">
        <v>314</v>
      </c>
      <c r="F53" s="6" t="s">
        <v>315</v>
      </c>
      <c r="G53" s="6" t="s">
        <v>307</v>
      </c>
      <c r="H53" s="6" t="s">
        <v>160</v>
      </c>
      <c r="I53" s="7">
        <v>23000000</v>
      </c>
      <c r="J53" s="21">
        <v>12.36</v>
      </c>
      <c r="K53" s="6" t="s">
        <v>188</v>
      </c>
      <c r="L53" s="6" t="s">
        <v>189</v>
      </c>
      <c r="M53" s="22">
        <v>0</v>
      </c>
      <c r="N53" s="22">
        <v>10</v>
      </c>
      <c r="O53" s="23">
        <v>20</v>
      </c>
      <c r="P53" s="23">
        <v>0</v>
      </c>
      <c r="Q53" s="23">
        <v>10</v>
      </c>
      <c r="R53" s="23">
        <v>0</v>
      </c>
      <c r="S53" s="23">
        <v>10</v>
      </c>
      <c r="T53" s="24">
        <f t="shared" si="2"/>
        <v>35.714285714285715</v>
      </c>
      <c r="U53" s="25">
        <f t="shared" si="1"/>
        <v>17.717142857142857</v>
      </c>
      <c r="V53" s="22">
        <v>51</v>
      </c>
      <c r="W53" s="26">
        <v>0</v>
      </c>
      <c r="X53" s="6"/>
    </row>
    <row r="54" spans="1:24" ht="52" customHeight="1" x14ac:dyDescent="0.35">
      <c r="A54" s="6" t="s">
        <v>316</v>
      </c>
      <c r="B54" s="6" t="s">
        <v>20</v>
      </c>
      <c r="D54" s="6" t="s">
        <v>317</v>
      </c>
      <c r="E54" s="6" t="s">
        <v>250</v>
      </c>
      <c r="F54" s="6" t="s">
        <v>318</v>
      </c>
      <c r="G54" s="6" t="s">
        <v>319</v>
      </c>
      <c r="H54" s="6" t="s">
        <v>212</v>
      </c>
      <c r="I54" s="7">
        <v>62010686</v>
      </c>
      <c r="J54" s="21">
        <v>9.67</v>
      </c>
      <c r="K54" s="6" t="s">
        <v>58</v>
      </c>
      <c r="L54" s="6" t="s">
        <v>100</v>
      </c>
      <c r="M54" s="22">
        <v>0</v>
      </c>
      <c r="N54" s="22">
        <v>0</v>
      </c>
      <c r="O54" s="23">
        <v>30</v>
      </c>
      <c r="P54" s="23">
        <v>20</v>
      </c>
      <c r="Q54" s="23">
        <v>10</v>
      </c>
      <c r="R54" s="23">
        <v>0</v>
      </c>
      <c r="S54" s="23">
        <v>10</v>
      </c>
      <c r="T54" s="24">
        <f t="shared" si="2"/>
        <v>50</v>
      </c>
      <c r="U54" s="25">
        <f t="shared" si="1"/>
        <v>17.170000000000002</v>
      </c>
      <c r="V54" s="22">
        <v>52</v>
      </c>
      <c r="W54" s="26">
        <v>0</v>
      </c>
      <c r="X54" s="6"/>
    </row>
    <row r="55" spans="1:24" ht="52" customHeight="1" x14ac:dyDescent="0.35">
      <c r="A55" s="6" t="s">
        <v>320</v>
      </c>
      <c r="B55" s="6" t="s">
        <v>20</v>
      </c>
      <c r="C55" s="6" t="s">
        <v>321</v>
      </c>
      <c r="D55" s="6" t="s">
        <v>269</v>
      </c>
      <c r="E55" s="6" t="s">
        <v>322</v>
      </c>
      <c r="F55" s="6" t="s">
        <v>25</v>
      </c>
      <c r="G55" s="6" t="s">
        <v>307</v>
      </c>
      <c r="H55" s="6" t="s">
        <v>160</v>
      </c>
      <c r="I55" s="7">
        <v>42180000</v>
      </c>
      <c r="J55" s="21">
        <v>13.94</v>
      </c>
      <c r="K55" s="6" t="s">
        <v>58</v>
      </c>
      <c r="L55" s="6" t="s">
        <v>57</v>
      </c>
      <c r="M55" s="22">
        <v>0</v>
      </c>
      <c r="N55" s="22">
        <v>10</v>
      </c>
      <c r="O55" s="23">
        <v>0</v>
      </c>
      <c r="P55" s="23">
        <v>0</v>
      </c>
      <c r="Q55" s="23">
        <v>10</v>
      </c>
      <c r="R55" s="23">
        <v>0</v>
      </c>
      <c r="S55" s="23">
        <v>10</v>
      </c>
      <c r="T55" s="24">
        <f t="shared" si="2"/>
        <v>21.428571428571427</v>
      </c>
      <c r="U55" s="25">
        <f t="shared" si="1"/>
        <v>17.154285714285713</v>
      </c>
      <c r="V55" s="22">
        <v>53</v>
      </c>
      <c r="W55" s="26">
        <v>0</v>
      </c>
      <c r="X55" s="6"/>
    </row>
    <row r="56" spans="1:24" ht="39" x14ac:dyDescent="0.35">
      <c r="A56" s="6" t="s">
        <v>323</v>
      </c>
      <c r="B56" s="6" t="s">
        <v>20</v>
      </c>
      <c r="C56" s="6" t="s">
        <v>324</v>
      </c>
      <c r="D56" s="6" t="s">
        <v>269</v>
      </c>
      <c r="E56" s="6" t="s">
        <v>325</v>
      </c>
      <c r="F56" s="6" t="s">
        <v>326</v>
      </c>
      <c r="G56" s="6" t="s">
        <v>307</v>
      </c>
      <c r="H56" s="6" t="s">
        <v>160</v>
      </c>
      <c r="I56" s="7">
        <v>30500000</v>
      </c>
      <c r="J56" s="21">
        <v>10.45</v>
      </c>
      <c r="K56" s="6" t="s">
        <v>58</v>
      </c>
      <c r="L56" s="6" t="s">
        <v>57</v>
      </c>
      <c r="M56" s="22">
        <v>0</v>
      </c>
      <c r="N56" s="22">
        <v>0</v>
      </c>
      <c r="O56" s="23">
        <v>20</v>
      </c>
      <c r="P56" s="23">
        <v>10</v>
      </c>
      <c r="Q56" s="23">
        <v>10</v>
      </c>
      <c r="R56" s="23">
        <v>0</v>
      </c>
      <c r="S56" s="23">
        <v>10</v>
      </c>
      <c r="T56" s="24">
        <f t="shared" si="2"/>
        <v>35.714285714285715</v>
      </c>
      <c r="U56" s="25">
        <f t="shared" si="1"/>
        <v>15.807142857142857</v>
      </c>
      <c r="V56" s="22">
        <v>54</v>
      </c>
      <c r="W56" s="26">
        <v>0</v>
      </c>
      <c r="X56" s="6"/>
    </row>
    <row r="57" spans="1:24" ht="39" x14ac:dyDescent="0.35">
      <c r="A57" s="6" t="s">
        <v>327</v>
      </c>
      <c r="B57" s="6" t="s">
        <v>13</v>
      </c>
      <c r="D57" s="6" t="s">
        <v>55</v>
      </c>
      <c r="E57" s="6" t="s">
        <v>170</v>
      </c>
      <c r="F57" s="6" t="s">
        <v>328</v>
      </c>
      <c r="G57" s="6" t="s">
        <v>329</v>
      </c>
      <c r="H57" s="6" t="s">
        <v>232</v>
      </c>
      <c r="I57" s="7">
        <v>7068000</v>
      </c>
      <c r="J57" s="21">
        <v>10.4</v>
      </c>
      <c r="K57" s="6" t="s">
        <v>58</v>
      </c>
      <c r="L57" s="6" t="s">
        <v>57</v>
      </c>
      <c r="M57" s="22">
        <v>0</v>
      </c>
      <c r="N57" s="22">
        <v>0</v>
      </c>
      <c r="O57" s="23">
        <v>20</v>
      </c>
      <c r="P57" s="23">
        <v>0</v>
      </c>
      <c r="Q57" s="23">
        <v>10</v>
      </c>
      <c r="R57" s="23">
        <v>0</v>
      </c>
      <c r="S57" s="23">
        <v>10</v>
      </c>
      <c r="T57" s="24">
        <f t="shared" si="2"/>
        <v>28.571428571428573</v>
      </c>
      <c r="U57" s="25">
        <f t="shared" si="1"/>
        <v>14.685714285714287</v>
      </c>
      <c r="V57" s="22">
        <v>55</v>
      </c>
      <c r="W57" s="26">
        <v>0</v>
      </c>
      <c r="X57" s="6"/>
    </row>
    <row r="58" spans="1:24" ht="52" customHeight="1" x14ac:dyDescent="0.35">
      <c r="A58" s="6" t="s">
        <v>330</v>
      </c>
      <c r="B58" s="6" t="s">
        <v>13</v>
      </c>
      <c r="D58" s="6" t="s">
        <v>55</v>
      </c>
      <c r="E58" s="6" t="s">
        <v>186</v>
      </c>
      <c r="F58" s="6" t="s">
        <v>331</v>
      </c>
      <c r="G58" s="6" t="s">
        <v>332</v>
      </c>
      <c r="H58" s="6" t="s">
        <v>160</v>
      </c>
      <c r="I58" s="7">
        <v>122038000</v>
      </c>
      <c r="J58" s="21">
        <v>10.93</v>
      </c>
      <c r="K58" s="6" t="s">
        <v>188</v>
      </c>
      <c r="L58" s="6" t="s">
        <v>189</v>
      </c>
      <c r="M58" s="22">
        <v>0</v>
      </c>
      <c r="N58" s="22">
        <v>10</v>
      </c>
      <c r="O58" s="23">
        <v>0</v>
      </c>
      <c r="P58" s="23">
        <v>0</v>
      </c>
      <c r="Q58" s="23">
        <v>10</v>
      </c>
      <c r="R58" s="23">
        <v>0</v>
      </c>
      <c r="S58" s="23">
        <v>10</v>
      </c>
      <c r="T58" s="24">
        <f t="shared" si="2"/>
        <v>21.428571428571427</v>
      </c>
      <c r="U58" s="25">
        <f t="shared" si="1"/>
        <v>14.144285714285713</v>
      </c>
      <c r="V58" s="22">
        <v>56</v>
      </c>
      <c r="W58" s="26">
        <v>0</v>
      </c>
      <c r="X58" s="6"/>
    </row>
    <row r="59" spans="1:24" ht="52" customHeight="1" x14ac:dyDescent="0.35">
      <c r="A59" s="6" t="s">
        <v>333</v>
      </c>
      <c r="B59" s="6" t="s">
        <v>13</v>
      </c>
      <c r="C59" s="6" t="s">
        <v>334</v>
      </c>
      <c r="D59" s="6" t="s">
        <v>335</v>
      </c>
      <c r="E59" s="6" t="s">
        <v>336</v>
      </c>
      <c r="F59" s="6" t="s">
        <v>337</v>
      </c>
      <c r="G59" s="6" t="s">
        <v>338</v>
      </c>
      <c r="H59" s="6" t="s">
        <v>232</v>
      </c>
      <c r="I59" s="7">
        <v>41496000</v>
      </c>
      <c r="J59" s="21">
        <v>9.7799999999999994</v>
      </c>
      <c r="K59" s="6" t="s">
        <v>300</v>
      </c>
      <c r="L59" s="6" t="s">
        <v>253</v>
      </c>
      <c r="M59" s="22">
        <v>0</v>
      </c>
      <c r="N59" s="22">
        <v>10</v>
      </c>
      <c r="O59" s="23">
        <v>0</v>
      </c>
      <c r="P59" s="23">
        <v>0</v>
      </c>
      <c r="Q59" s="23">
        <v>10</v>
      </c>
      <c r="R59" s="23">
        <v>0</v>
      </c>
      <c r="S59" s="23">
        <v>10</v>
      </c>
      <c r="T59" s="24">
        <f t="shared" si="2"/>
        <v>21.428571428571427</v>
      </c>
      <c r="U59" s="25">
        <f t="shared" si="1"/>
        <v>12.994285714285713</v>
      </c>
      <c r="V59" s="22">
        <v>57</v>
      </c>
      <c r="W59" s="26">
        <v>0</v>
      </c>
      <c r="X59" s="6"/>
    </row>
    <row r="60" spans="1:24" ht="26.15" customHeight="1" x14ac:dyDescent="0.35">
      <c r="A60" s="6" t="s">
        <v>339</v>
      </c>
      <c r="B60" s="6" t="s">
        <v>13</v>
      </c>
      <c r="D60" s="6" t="s">
        <v>340</v>
      </c>
      <c r="E60" s="6" t="s">
        <v>341</v>
      </c>
      <c r="F60" s="6" t="s">
        <v>342</v>
      </c>
      <c r="G60" s="6" t="s">
        <v>343</v>
      </c>
      <c r="H60" s="6" t="s">
        <v>160</v>
      </c>
      <c r="I60" s="7">
        <v>13171000</v>
      </c>
      <c r="J60" s="21">
        <v>8.6300000000000008</v>
      </c>
      <c r="K60" s="6" t="s">
        <v>28</v>
      </c>
      <c r="L60" s="6" t="s">
        <v>27</v>
      </c>
      <c r="M60" s="22">
        <v>0</v>
      </c>
      <c r="N60" s="22">
        <v>20</v>
      </c>
      <c r="O60" s="23">
        <v>0</v>
      </c>
      <c r="P60" s="23">
        <v>0</v>
      </c>
      <c r="Q60" s="23">
        <v>10</v>
      </c>
      <c r="R60" s="23">
        <v>0</v>
      </c>
      <c r="S60" s="23">
        <v>10</v>
      </c>
      <c r="T60" s="24">
        <f t="shared" si="2"/>
        <v>28.571428571428573</v>
      </c>
      <c r="U60" s="25">
        <f t="shared" si="1"/>
        <v>12.915714285714287</v>
      </c>
      <c r="V60" s="22">
        <v>58</v>
      </c>
      <c r="W60" s="26">
        <v>0</v>
      </c>
      <c r="X60" s="6"/>
    </row>
    <row r="61" spans="1:24" ht="39" x14ac:dyDescent="0.35">
      <c r="A61" s="6" t="s">
        <v>344</v>
      </c>
      <c r="B61" s="6" t="s">
        <v>20</v>
      </c>
      <c r="C61" s="6" t="s">
        <v>345</v>
      </c>
      <c r="D61" s="6" t="s">
        <v>269</v>
      </c>
      <c r="E61" s="6" t="s">
        <v>346</v>
      </c>
      <c r="F61" s="6" t="s">
        <v>347</v>
      </c>
      <c r="G61" s="6" t="s">
        <v>307</v>
      </c>
      <c r="H61" s="6" t="s">
        <v>160</v>
      </c>
      <c r="I61" s="7">
        <v>55800000</v>
      </c>
      <c r="J61" s="21">
        <v>9.51</v>
      </c>
      <c r="K61" s="6" t="s">
        <v>58</v>
      </c>
      <c r="L61" s="6" t="s">
        <v>57</v>
      </c>
      <c r="M61" s="22">
        <v>0</v>
      </c>
      <c r="N61" s="22">
        <v>10</v>
      </c>
      <c r="O61" s="23">
        <v>0</v>
      </c>
      <c r="P61" s="23">
        <v>0</v>
      </c>
      <c r="Q61" s="23">
        <v>10</v>
      </c>
      <c r="R61" s="23">
        <v>0</v>
      </c>
      <c r="S61" s="23">
        <v>10</v>
      </c>
      <c r="T61" s="24">
        <f t="shared" si="2"/>
        <v>21.428571428571427</v>
      </c>
      <c r="U61" s="25">
        <f t="shared" si="1"/>
        <v>12.724285714285713</v>
      </c>
      <c r="V61" s="22">
        <v>59</v>
      </c>
      <c r="W61" s="26">
        <v>0</v>
      </c>
      <c r="X61" s="6"/>
    </row>
    <row r="62" spans="1:24" ht="26.15" customHeight="1" x14ac:dyDescent="0.35">
      <c r="A62" s="6" t="s">
        <v>348</v>
      </c>
      <c r="B62" s="6" t="s">
        <v>13</v>
      </c>
      <c r="C62" s="6" t="s">
        <v>349</v>
      </c>
      <c r="D62" s="6" t="s">
        <v>55</v>
      </c>
      <c r="E62" s="6" t="s">
        <v>350</v>
      </c>
      <c r="F62" s="6" t="s">
        <v>351</v>
      </c>
      <c r="G62" s="6" t="s">
        <v>352</v>
      </c>
      <c r="H62" s="6" t="s">
        <v>232</v>
      </c>
      <c r="I62" s="7">
        <v>27360000</v>
      </c>
      <c r="J62" s="21">
        <v>9.1300000000000008</v>
      </c>
      <c r="K62" s="6" t="s">
        <v>188</v>
      </c>
      <c r="L62" s="6" t="s">
        <v>189</v>
      </c>
      <c r="M62" s="22">
        <v>0</v>
      </c>
      <c r="N62" s="22">
        <v>10</v>
      </c>
      <c r="O62" s="23">
        <v>0</v>
      </c>
      <c r="P62" s="23">
        <v>0</v>
      </c>
      <c r="Q62" s="23">
        <v>10</v>
      </c>
      <c r="R62" s="23">
        <v>0</v>
      </c>
      <c r="S62" s="23">
        <v>10</v>
      </c>
      <c r="T62" s="24">
        <f t="shared" si="2"/>
        <v>21.428571428571427</v>
      </c>
      <c r="U62" s="25">
        <f t="shared" si="1"/>
        <v>12.344285714285714</v>
      </c>
      <c r="V62" s="22">
        <v>60</v>
      </c>
      <c r="W62" s="26">
        <v>0</v>
      </c>
      <c r="X62" s="6"/>
    </row>
    <row r="63" spans="1:24" ht="39" x14ac:dyDescent="0.35">
      <c r="A63" s="6" t="s">
        <v>353</v>
      </c>
      <c r="B63" s="6" t="s">
        <v>13</v>
      </c>
      <c r="C63" s="6" t="s">
        <v>354</v>
      </c>
      <c r="D63" s="6" t="s">
        <v>355</v>
      </c>
      <c r="E63" s="6" t="s">
        <v>356</v>
      </c>
      <c r="F63" s="6" t="s">
        <v>357</v>
      </c>
      <c r="G63" s="6" t="s">
        <v>358</v>
      </c>
      <c r="H63" s="6" t="s">
        <v>232</v>
      </c>
      <c r="I63" s="7">
        <v>5800000</v>
      </c>
      <c r="J63" s="21">
        <v>8.56</v>
      </c>
      <c r="K63" s="6" t="s">
        <v>58</v>
      </c>
      <c r="L63" s="6" t="s">
        <v>100</v>
      </c>
      <c r="M63" s="22">
        <v>0</v>
      </c>
      <c r="N63" s="22">
        <v>10</v>
      </c>
      <c r="O63" s="23">
        <v>0</v>
      </c>
      <c r="P63" s="23">
        <v>0</v>
      </c>
      <c r="Q63" s="23">
        <v>10</v>
      </c>
      <c r="R63" s="23">
        <v>0</v>
      </c>
      <c r="S63" s="23">
        <v>10</v>
      </c>
      <c r="T63" s="24">
        <f t="shared" si="2"/>
        <v>21.428571428571427</v>
      </c>
      <c r="U63" s="25">
        <f t="shared" si="1"/>
        <v>11.774285714285714</v>
      </c>
      <c r="V63" s="22">
        <v>61</v>
      </c>
      <c r="W63" s="26">
        <v>0</v>
      </c>
      <c r="X63" s="6"/>
    </row>
    <row r="64" spans="1:24" ht="52" customHeight="1" x14ac:dyDescent="0.35">
      <c r="A64" s="6" t="s">
        <v>359</v>
      </c>
      <c r="B64" s="6" t="s">
        <v>20</v>
      </c>
      <c r="C64" s="6" t="s">
        <v>360</v>
      </c>
      <c r="D64" s="6" t="s">
        <v>269</v>
      </c>
      <c r="E64" s="6" t="s">
        <v>361</v>
      </c>
      <c r="F64" s="6" t="s">
        <v>362</v>
      </c>
      <c r="G64" s="6" t="s">
        <v>36</v>
      </c>
      <c r="H64" s="6" t="s">
        <v>160</v>
      </c>
      <c r="I64" s="7">
        <v>46800000</v>
      </c>
      <c r="J64" s="21">
        <v>7.73</v>
      </c>
      <c r="K64" s="6" t="s">
        <v>58</v>
      </c>
      <c r="L64" s="6" t="s">
        <v>57</v>
      </c>
      <c r="M64" s="22">
        <v>0</v>
      </c>
      <c r="N64" s="22">
        <v>10</v>
      </c>
      <c r="O64" s="23">
        <v>0</v>
      </c>
      <c r="P64" s="23">
        <v>0</v>
      </c>
      <c r="Q64" s="23">
        <v>10</v>
      </c>
      <c r="R64" s="23">
        <v>0</v>
      </c>
      <c r="S64" s="23">
        <v>10</v>
      </c>
      <c r="T64" s="24">
        <f t="shared" si="2"/>
        <v>21.428571428571427</v>
      </c>
      <c r="U64" s="25">
        <f t="shared" si="1"/>
        <v>10.944285714285714</v>
      </c>
      <c r="V64" s="22">
        <v>62</v>
      </c>
      <c r="W64" s="26">
        <v>0</v>
      </c>
      <c r="X64" s="6"/>
    </row>
    <row r="65" spans="1:24" ht="39" x14ac:dyDescent="0.35">
      <c r="A65" s="6" t="s">
        <v>363</v>
      </c>
      <c r="B65" s="6" t="s">
        <v>13</v>
      </c>
      <c r="D65" s="6" t="s">
        <v>55</v>
      </c>
      <c r="E65" s="6" t="s">
        <v>350</v>
      </c>
      <c r="F65" s="6" t="s">
        <v>364</v>
      </c>
      <c r="G65" s="6" t="s">
        <v>365</v>
      </c>
      <c r="H65" s="6" t="s">
        <v>232</v>
      </c>
      <c r="I65" s="7">
        <v>28842000</v>
      </c>
      <c r="J65" s="21">
        <v>7.55</v>
      </c>
      <c r="K65" s="6" t="s">
        <v>188</v>
      </c>
      <c r="L65" s="6" t="s">
        <v>189</v>
      </c>
      <c r="M65" s="22">
        <v>0</v>
      </c>
      <c r="N65" s="22">
        <v>10</v>
      </c>
      <c r="O65" s="23">
        <v>0</v>
      </c>
      <c r="P65" s="23">
        <v>0</v>
      </c>
      <c r="Q65" s="23">
        <v>10</v>
      </c>
      <c r="R65" s="23">
        <v>0</v>
      </c>
      <c r="S65" s="23">
        <v>10</v>
      </c>
      <c r="T65" s="24">
        <f t="shared" si="2"/>
        <v>21.428571428571427</v>
      </c>
      <c r="U65" s="25">
        <f t="shared" si="1"/>
        <v>10.764285714285714</v>
      </c>
      <c r="V65" s="22">
        <v>63</v>
      </c>
      <c r="W65" s="26">
        <v>0</v>
      </c>
      <c r="X65" s="6"/>
    </row>
    <row r="66" spans="1:24" ht="39" customHeight="1" x14ac:dyDescent="0.35">
      <c r="A66" s="6" t="s">
        <v>366</v>
      </c>
      <c r="B66" s="6" t="s">
        <v>13</v>
      </c>
      <c r="D66" s="6" t="s">
        <v>340</v>
      </c>
      <c r="E66" s="6" t="s">
        <v>367</v>
      </c>
      <c r="F66" s="6" t="s">
        <v>368</v>
      </c>
      <c r="G66" s="6" t="s">
        <v>369</v>
      </c>
      <c r="H66" s="6" t="s">
        <v>232</v>
      </c>
      <c r="I66" s="7">
        <v>24738000</v>
      </c>
      <c r="J66" s="21">
        <v>7.4</v>
      </c>
      <c r="K66" s="6" t="s">
        <v>370</v>
      </c>
      <c r="L66" s="6" t="s">
        <v>27</v>
      </c>
      <c r="M66" s="22">
        <v>0</v>
      </c>
      <c r="N66" s="22">
        <v>10</v>
      </c>
      <c r="O66" s="23">
        <v>0</v>
      </c>
      <c r="P66" s="23">
        <v>0</v>
      </c>
      <c r="Q66" s="23">
        <v>10</v>
      </c>
      <c r="R66" s="23">
        <v>0</v>
      </c>
      <c r="S66" s="23">
        <v>10</v>
      </c>
      <c r="T66" s="24">
        <f t="shared" si="2"/>
        <v>21.428571428571427</v>
      </c>
      <c r="U66" s="25">
        <f t="shared" si="1"/>
        <v>10.614285714285714</v>
      </c>
      <c r="V66" s="22">
        <v>64</v>
      </c>
      <c r="W66" s="26">
        <v>0</v>
      </c>
      <c r="X66" s="6"/>
    </row>
    <row r="67" spans="1:24" ht="78" customHeight="1" x14ac:dyDescent="0.35">
      <c r="A67" s="6" t="s">
        <v>371</v>
      </c>
      <c r="B67" s="6" t="s">
        <v>13</v>
      </c>
      <c r="D67" s="6" t="s">
        <v>372</v>
      </c>
      <c r="E67" s="6" t="s">
        <v>373</v>
      </c>
      <c r="F67" s="6" t="s">
        <v>374</v>
      </c>
      <c r="G67" s="6" t="s">
        <v>375</v>
      </c>
      <c r="H67" s="6" t="s">
        <v>232</v>
      </c>
      <c r="I67" s="7">
        <v>13287000</v>
      </c>
      <c r="J67" s="21">
        <v>5.37</v>
      </c>
      <c r="K67" s="6" t="s">
        <v>370</v>
      </c>
      <c r="L67" s="6" t="s">
        <v>27</v>
      </c>
      <c r="M67" s="22">
        <v>0</v>
      </c>
      <c r="N67" s="22">
        <v>0</v>
      </c>
      <c r="O67" s="23">
        <v>10</v>
      </c>
      <c r="P67" s="23">
        <v>0</v>
      </c>
      <c r="Q67" s="23">
        <v>10</v>
      </c>
      <c r="R67" s="23">
        <v>0</v>
      </c>
      <c r="S67" s="23">
        <v>10</v>
      </c>
      <c r="T67" s="24">
        <f t="shared" ref="T67" si="3">SUM(M67:S67)*100/140</f>
        <v>21.428571428571427</v>
      </c>
      <c r="U67" s="25">
        <f t="shared" ref="U67:U73" si="4">J67+T67*0.15</f>
        <v>8.5842857142857145</v>
      </c>
      <c r="V67" s="22">
        <v>66</v>
      </c>
      <c r="W67" s="26">
        <v>0</v>
      </c>
      <c r="X67" s="6"/>
    </row>
    <row r="68" spans="1:24" ht="52" customHeight="1" x14ac:dyDescent="0.35">
      <c r="A68" s="6" t="s">
        <v>376</v>
      </c>
      <c r="B68" s="6" t="s">
        <v>20</v>
      </c>
      <c r="C68" s="6" t="s">
        <v>377</v>
      </c>
      <c r="D68" s="6" t="s">
        <v>269</v>
      </c>
      <c r="E68" s="6" t="s">
        <v>378</v>
      </c>
      <c r="F68" s="6" t="s">
        <v>325</v>
      </c>
      <c r="G68" s="6" t="s">
        <v>307</v>
      </c>
      <c r="H68" s="6" t="s">
        <v>160</v>
      </c>
      <c r="I68" s="7">
        <v>63800000</v>
      </c>
      <c r="J68" s="21">
        <v>8.39</v>
      </c>
      <c r="K68" s="6" t="s">
        <v>58</v>
      </c>
      <c r="L68" s="6" t="s">
        <v>100</v>
      </c>
      <c r="M68" s="22">
        <v>0</v>
      </c>
      <c r="N68" s="22">
        <v>0</v>
      </c>
      <c r="O68" s="23">
        <v>0</v>
      </c>
      <c r="P68" s="23">
        <v>0</v>
      </c>
      <c r="Q68" s="23">
        <v>10</v>
      </c>
      <c r="R68" s="23">
        <v>0</v>
      </c>
      <c r="S68" s="23">
        <v>10</v>
      </c>
      <c r="T68" s="24" t="b">
        <f>W271=SUM(M68:S68)*100/140</f>
        <v>0</v>
      </c>
      <c r="U68" s="25">
        <f t="shared" si="4"/>
        <v>8.39</v>
      </c>
      <c r="V68" s="22">
        <v>65</v>
      </c>
      <c r="W68" s="26">
        <v>0</v>
      </c>
      <c r="X68" s="6"/>
    </row>
    <row r="69" spans="1:24" ht="39" customHeight="1" x14ac:dyDescent="0.35">
      <c r="A69" s="6" t="s">
        <v>379</v>
      </c>
      <c r="B69" s="6" t="s">
        <v>13</v>
      </c>
      <c r="D69" s="6" t="s">
        <v>380</v>
      </c>
      <c r="E69" s="6" t="s">
        <v>186</v>
      </c>
      <c r="F69" s="6" t="s">
        <v>381</v>
      </c>
      <c r="G69" s="6" t="s">
        <v>382</v>
      </c>
      <c r="H69" s="6" t="s">
        <v>232</v>
      </c>
      <c r="I69" s="7">
        <v>6498000</v>
      </c>
      <c r="J69" s="21">
        <v>5.03</v>
      </c>
      <c r="K69" s="6" t="s">
        <v>188</v>
      </c>
      <c r="L69" s="6" t="s">
        <v>383</v>
      </c>
      <c r="M69" s="22">
        <v>0</v>
      </c>
      <c r="N69" s="22">
        <v>0</v>
      </c>
      <c r="O69" s="23">
        <v>0</v>
      </c>
      <c r="P69" s="23">
        <v>0</v>
      </c>
      <c r="Q69" s="23">
        <v>10</v>
      </c>
      <c r="R69" s="23">
        <v>0</v>
      </c>
      <c r="S69" s="23">
        <v>10</v>
      </c>
      <c r="T69" s="24">
        <f>SUM(M69:S69)*100/140</f>
        <v>14.285714285714286</v>
      </c>
      <c r="U69" s="25">
        <f t="shared" si="4"/>
        <v>7.1728571428571435</v>
      </c>
      <c r="V69" s="22">
        <v>67</v>
      </c>
      <c r="W69" s="26">
        <v>0</v>
      </c>
      <c r="X69" s="6"/>
    </row>
    <row r="70" spans="1:24" ht="39" customHeight="1" x14ac:dyDescent="0.35">
      <c r="A70" s="6" t="s">
        <v>384</v>
      </c>
      <c r="B70" s="6" t="s">
        <v>13</v>
      </c>
      <c r="C70" s="6" t="s">
        <v>385</v>
      </c>
      <c r="D70" s="6" t="s">
        <v>386</v>
      </c>
      <c r="E70" s="6" t="s">
        <v>387</v>
      </c>
      <c r="F70" s="6" t="s">
        <v>388</v>
      </c>
      <c r="G70" s="6" t="s">
        <v>389</v>
      </c>
      <c r="H70" s="6" t="s">
        <v>232</v>
      </c>
      <c r="I70" s="7">
        <v>18582000</v>
      </c>
      <c r="J70" s="21">
        <v>4.3499999999999996</v>
      </c>
      <c r="K70" s="6" t="s">
        <v>300</v>
      </c>
      <c r="L70" s="6" t="s">
        <v>253</v>
      </c>
      <c r="M70" s="22">
        <v>0</v>
      </c>
      <c r="N70" s="22">
        <v>0</v>
      </c>
      <c r="O70" s="23">
        <v>0</v>
      </c>
      <c r="P70" s="23">
        <v>0</v>
      </c>
      <c r="Q70" s="23">
        <v>10</v>
      </c>
      <c r="R70" s="23">
        <v>0</v>
      </c>
      <c r="S70" s="23">
        <v>10</v>
      </c>
      <c r="T70" s="24">
        <f>SUM(M70:S70)*100/140</f>
        <v>14.285714285714286</v>
      </c>
      <c r="U70" s="25">
        <f t="shared" si="4"/>
        <v>6.492857142857142</v>
      </c>
      <c r="V70" s="22">
        <v>68</v>
      </c>
      <c r="W70" s="26">
        <v>0</v>
      </c>
      <c r="X70" s="6"/>
    </row>
    <row r="71" spans="1:24" ht="52" customHeight="1" x14ac:dyDescent="0.35">
      <c r="A71" s="6" t="s">
        <v>390</v>
      </c>
      <c r="B71" s="6" t="s">
        <v>13</v>
      </c>
      <c r="D71" s="6" t="s">
        <v>391</v>
      </c>
      <c r="E71" s="6" t="s">
        <v>392</v>
      </c>
      <c r="F71" s="6" t="s">
        <v>393</v>
      </c>
      <c r="G71" s="6" t="s">
        <v>394</v>
      </c>
      <c r="H71" s="6" t="s">
        <v>160</v>
      </c>
      <c r="I71" s="7">
        <v>7198000</v>
      </c>
      <c r="J71" s="21">
        <v>3.19</v>
      </c>
      <c r="K71" s="6" t="s">
        <v>188</v>
      </c>
      <c r="L71" s="6" t="s">
        <v>383</v>
      </c>
      <c r="M71" s="22">
        <v>0</v>
      </c>
      <c r="N71" s="22">
        <v>0</v>
      </c>
      <c r="O71" s="23">
        <v>0</v>
      </c>
      <c r="P71" s="23">
        <v>0</v>
      </c>
      <c r="Q71" s="23">
        <v>10</v>
      </c>
      <c r="R71" s="23">
        <v>0</v>
      </c>
      <c r="S71" s="23">
        <v>10</v>
      </c>
      <c r="T71" s="24">
        <f>SUM(M71:S71)*100/140</f>
        <v>14.285714285714286</v>
      </c>
      <c r="U71" s="25">
        <f t="shared" si="4"/>
        <v>5.3328571428571427</v>
      </c>
      <c r="V71" s="22">
        <v>69</v>
      </c>
      <c r="W71" s="26">
        <v>0</v>
      </c>
      <c r="X71" s="6"/>
    </row>
    <row r="72" spans="1:24" ht="39" x14ac:dyDescent="0.35">
      <c r="A72" s="6" t="s">
        <v>395</v>
      </c>
      <c r="B72" s="6" t="s">
        <v>13</v>
      </c>
      <c r="D72" s="6" t="s">
        <v>396</v>
      </c>
      <c r="E72" s="6" t="s">
        <v>186</v>
      </c>
      <c r="F72" s="6" t="s">
        <v>337</v>
      </c>
      <c r="G72" s="6" t="s">
        <v>397</v>
      </c>
      <c r="H72" s="6" t="s">
        <v>232</v>
      </c>
      <c r="I72" s="7">
        <v>57000000</v>
      </c>
      <c r="J72" s="21">
        <v>2.7</v>
      </c>
      <c r="K72" s="6" t="s">
        <v>188</v>
      </c>
      <c r="L72" s="6" t="s">
        <v>383</v>
      </c>
      <c r="M72" s="22">
        <v>0</v>
      </c>
      <c r="N72" s="22">
        <v>0</v>
      </c>
      <c r="O72" s="23">
        <v>0</v>
      </c>
      <c r="P72" s="23">
        <v>0</v>
      </c>
      <c r="Q72" s="23">
        <v>10</v>
      </c>
      <c r="R72" s="23">
        <v>0</v>
      </c>
      <c r="S72" s="23">
        <v>10</v>
      </c>
      <c r="T72" s="24">
        <f>SUM(M72:S72)*100/140</f>
        <v>14.285714285714286</v>
      </c>
      <c r="U72" s="25">
        <f t="shared" si="4"/>
        <v>4.8428571428571434</v>
      </c>
      <c r="V72" s="22">
        <v>70</v>
      </c>
      <c r="W72" s="26">
        <v>0</v>
      </c>
      <c r="X72" s="6"/>
    </row>
    <row r="73" spans="1:24" ht="52" x14ac:dyDescent="0.35">
      <c r="A73" s="6" t="s">
        <v>398</v>
      </c>
      <c r="B73" s="6" t="s">
        <v>13</v>
      </c>
      <c r="D73" s="6" t="s">
        <v>399</v>
      </c>
      <c r="E73" s="6" t="s">
        <v>400</v>
      </c>
      <c r="F73" s="6" t="s">
        <v>401</v>
      </c>
      <c r="G73" s="6" t="s">
        <v>402</v>
      </c>
      <c r="H73" s="6" t="s">
        <v>232</v>
      </c>
      <c r="I73" s="7">
        <v>3990000</v>
      </c>
      <c r="J73" s="21">
        <v>2.64</v>
      </c>
      <c r="K73" s="6" t="s">
        <v>188</v>
      </c>
      <c r="L73" s="6" t="s">
        <v>189</v>
      </c>
      <c r="M73" s="22">
        <v>0</v>
      </c>
      <c r="N73" s="22">
        <v>0</v>
      </c>
      <c r="O73" s="23">
        <v>0</v>
      </c>
      <c r="P73" s="23">
        <v>0</v>
      </c>
      <c r="Q73" s="23">
        <v>10</v>
      </c>
      <c r="R73" s="23">
        <v>0</v>
      </c>
      <c r="S73" s="23">
        <v>10</v>
      </c>
      <c r="T73" s="24">
        <f>SUM(M73:S73)*100/140</f>
        <v>14.285714285714286</v>
      </c>
      <c r="U73" s="25">
        <f t="shared" si="4"/>
        <v>4.7828571428571429</v>
      </c>
      <c r="V73" s="22">
        <v>71</v>
      </c>
      <c r="W73" s="26">
        <v>0</v>
      </c>
      <c r="X73" s="6"/>
    </row>
  </sheetData>
  <autoFilter ref="A2:Y2">
    <sortState ref="A3:Y73">
      <sortCondition descending="1" ref="U2"/>
    </sortState>
  </autoFilter>
  <printOptions horizontalCentered="1"/>
  <pageMargins left="0.25" right="0.25" top="0.75" bottom="0.75" header="0.3" footer="0.3"/>
  <pageSetup paperSize="193" scale="36" fitToHeight="0" orientation="landscape" r:id="rId1"/>
  <headerFooter>
    <oddHeader>&amp;L&amp;"Arial,Bold"&amp;20Draft July 10, 2014&amp;C&amp;"Arial,Bold"&amp;20Division 13 Regional Project Scoring and Ranking - Highway Mode&amp;R&amp;"Arial,Bold"&amp;20Draft July 10, 2014</oddHeader>
    <oddFooter>&amp;C&amp;"Arial,Bold"&amp;14Page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5"/>
  <sheetViews>
    <sheetView zoomScale="50" zoomScaleNormal="50" workbookViewId="0">
      <pane xSplit="6" topLeftCell="G1" activePane="topRight" state="frozen"/>
      <selection pane="topRight"/>
    </sheetView>
  </sheetViews>
  <sheetFormatPr defaultColWidth="9.1796875" defaultRowHeight="14.5" x14ac:dyDescent="0.35"/>
  <cols>
    <col min="1" max="1" width="16.81640625" style="6" customWidth="1"/>
    <col min="2" max="2" width="13.26953125" style="6" customWidth="1"/>
    <col min="3" max="3" width="12.26953125" style="6" customWidth="1"/>
    <col min="4" max="4" width="19.1796875" style="6" customWidth="1"/>
    <col min="5" max="5" width="14.54296875" style="6" customWidth="1"/>
    <col min="6" max="6" width="17.453125" style="6" customWidth="1"/>
    <col min="7" max="7" width="32.7265625" style="6" customWidth="1"/>
    <col min="8" max="8" width="15.7265625" style="7" customWidth="1"/>
    <col min="9" max="9" width="21.7265625" style="28" customWidth="1"/>
    <col min="10" max="10" width="24.7265625" style="6" customWidth="1"/>
    <col min="11" max="11" width="14.7265625" style="6" customWidth="1"/>
    <col min="12" max="12" width="12.54296875" style="28" customWidth="1"/>
    <col min="13" max="13" width="13.453125" style="22" customWidth="1"/>
    <col min="14" max="14" width="10" style="7" customWidth="1"/>
    <col min="15" max="15" width="14" style="38" customWidth="1"/>
    <col min="16" max="16" width="11.453125" style="38" customWidth="1"/>
    <col min="17" max="17" width="14.1796875" style="38" customWidth="1"/>
    <col min="18" max="18" width="19.453125" style="38" customWidth="1"/>
    <col min="19" max="19" width="9.1796875" style="22"/>
    <col min="20" max="20" width="10.1796875" style="22" customWidth="1"/>
    <col min="21" max="21" width="18.81640625" style="28" customWidth="1"/>
    <col min="22" max="22" width="27.1796875" style="22" customWidth="1"/>
    <col min="23" max="23" width="0" style="22" hidden="1" customWidth="1"/>
    <col min="24" max="16384" width="9.1796875" style="22"/>
  </cols>
  <sheetData>
    <row r="1" spans="1:23" ht="26.25" x14ac:dyDescent="0.25">
      <c r="A1" s="13"/>
      <c r="B1" s="13"/>
      <c r="C1" s="13"/>
      <c r="D1" s="13"/>
      <c r="E1" s="13"/>
      <c r="F1" s="13"/>
      <c r="G1" s="13"/>
      <c r="H1" s="13"/>
      <c r="I1" s="14"/>
      <c r="J1" s="15"/>
      <c r="K1" s="13"/>
      <c r="L1" s="13"/>
      <c r="N1" s="22"/>
      <c r="O1" s="15"/>
      <c r="P1" s="22"/>
      <c r="Q1" s="22"/>
      <c r="R1" s="22"/>
      <c r="U1" s="22"/>
    </row>
    <row r="2" spans="1:23" ht="63.75" x14ac:dyDescent="0.25">
      <c r="A2" s="32" t="s">
        <v>0</v>
      </c>
      <c r="B2" s="32" t="s">
        <v>2</v>
      </c>
      <c r="C2" s="32" t="s">
        <v>3</v>
      </c>
      <c r="D2" s="32" t="s">
        <v>4</v>
      </c>
      <c r="E2" s="32" t="s">
        <v>118</v>
      </c>
      <c r="F2" s="32" t="s">
        <v>119</v>
      </c>
      <c r="G2" s="32" t="s">
        <v>5</v>
      </c>
      <c r="H2" s="32" t="s">
        <v>120</v>
      </c>
      <c r="I2" s="32" t="s">
        <v>121</v>
      </c>
      <c r="J2" s="32" t="s">
        <v>403</v>
      </c>
      <c r="K2" s="32" t="s">
        <v>123</v>
      </c>
      <c r="L2" s="11" t="s">
        <v>124</v>
      </c>
      <c r="M2" s="11" t="s">
        <v>125</v>
      </c>
      <c r="N2" s="11" t="s">
        <v>126</v>
      </c>
      <c r="O2" s="11" t="s">
        <v>127</v>
      </c>
      <c r="P2" s="11" t="s">
        <v>129</v>
      </c>
      <c r="Q2" s="17" t="s">
        <v>131</v>
      </c>
      <c r="R2" s="18" t="s">
        <v>404</v>
      </c>
      <c r="S2" s="32" t="s">
        <v>405</v>
      </c>
      <c r="T2" s="32" t="s">
        <v>134</v>
      </c>
      <c r="U2" s="33" t="s">
        <v>135</v>
      </c>
      <c r="V2" s="32" t="s">
        <v>136</v>
      </c>
    </row>
    <row r="3" spans="1:23" ht="72.650000000000006" customHeight="1" x14ac:dyDescent="0.25">
      <c r="A3" s="6" t="s">
        <v>11</v>
      </c>
      <c r="B3" s="6" t="s">
        <v>13</v>
      </c>
      <c r="D3" s="6" t="s">
        <v>14</v>
      </c>
      <c r="E3" s="6" t="s">
        <v>137</v>
      </c>
      <c r="G3" s="6" t="s">
        <v>15</v>
      </c>
      <c r="H3" s="7" t="s">
        <v>138</v>
      </c>
      <c r="I3" s="34">
        <v>930000</v>
      </c>
      <c r="J3" s="35">
        <v>45.33</v>
      </c>
      <c r="K3" s="6" t="s">
        <v>17</v>
      </c>
      <c r="L3" s="28" t="s">
        <v>16</v>
      </c>
      <c r="M3" s="22">
        <v>20</v>
      </c>
      <c r="N3" s="22">
        <v>30</v>
      </c>
      <c r="O3" s="22">
        <v>40</v>
      </c>
      <c r="P3" s="22">
        <v>10</v>
      </c>
      <c r="Q3" s="22">
        <v>10</v>
      </c>
      <c r="R3" s="36">
        <f t="shared" ref="R3:R34" si="0">SUM(M3:Q3)*100/120</f>
        <v>91.666666666666671</v>
      </c>
      <c r="S3" s="25">
        <f t="shared" ref="S3:S66" si="1">J3+R3*0.25</f>
        <v>68.24666666666667</v>
      </c>
      <c r="T3" s="22">
        <v>1</v>
      </c>
      <c r="U3" s="26">
        <v>100</v>
      </c>
      <c r="W3" s="27">
        <f>SUM(U3:U98)</f>
        <v>1600</v>
      </c>
    </row>
    <row r="4" spans="1:23" ht="72.650000000000006" customHeight="1" x14ac:dyDescent="0.25">
      <c r="A4" s="6" t="s">
        <v>18</v>
      </c>
      <c r="B4" s="6" t="s">
        <v>13</v>
      </c>
      <c r="D4" s="6" t="s">
        <v>14</v>
      </c>
      <c r="E4" s="6" t="s">
        <v>140</v>
      </c>
      <c r="G4" s="6" t="s">
        <v>15</v>
      </c>
      <c r="H4" s="7" t="s">
        <v>138</v>
      </c>
      <c r="I4" s="34">
        <v>233000</v>
      </c>
      <c r="J4" s="35">
        <v>44.38</v>
      </c>
      <c r="K4" s="6" t="s">
        <v>17</v>
      </c>
      <c r="L4" s="28" t="s">
        <v>16</v>
      </c>
      <c r="M4" s="22">
        <v>20</v>
      </c>
      <c r="N4" s="22">
        <v>30</v>
      </c>
      <c r="O4" s="22">
        <v>40</v>
      </c>
      <c r="P4" s="22">
        <v>0</v>
      </c>
      <c r="Q4" s="22">
        <v>10</v>
      </c>
      <c r="R4" s="36">
        <f t="shared" si="0"/>
        <v>83.333333333333329</v>
      </c>
      <c r="S4" s="25">
        <f t="shared" si="1"/>
        <v>65.213333333333338</v>
      </c>
      <c r="T4" s="22">
        <v>2</v>
      </c>
      <c r="U4" s="26">
        <v>100</v>
      </c>
    </row>
    <row r="5" spans="1:23" ht="72.650000000000006" customHeight="1" x14ac:dyDescent="0.25">
      <c r="A5" s="6" t="s">
        <v>152</v>
      </c>
      <c r="B5" s="6" t="s">
        <v>13</v>
      </c>
      <c r="D5" s="6" t="s">
        <v>153</v>
      </c>
      <c r="E5" s="6" t="s">
        <v>154</v>
      </c>
      <c r="F5" s="6" t="s">
        <v>155</v>
      </c>
      <c r="G5" s="6" t="s">
        <v>156</v>
      </c>
      <c r="H5" s="7" t="s">
        <v>157</v>
      </c>
      <c r="I5" s="34">
        <v>30674000</v>
      </c>
      <c r="J5" s="35">
        <v>25.51</v>
      </c>
      <c r="K5" s="6" t="s">
        <v>17</v>
      </c>
      <c r="L5" s="28" t="s">
        <v>16</v>
      </c>
      <c r="M5" s="22">
        <v>20</v>
      </c>
      <c r="N5" s="22">
        <v>40</v>
      </c>
      <c r="O5" s="22">
        <v>40</v>
      </c>
      <c r="P5" s="22">
        <v>10</v>
      </c>
      <c r="Q5" s="22">
        <v>10</v>
      </c>
      <c r="R5" s="36">
        <f t="shared" si="0"/>
        <v>100</v>
      </c>
      <c r="S5" s="25">
        <f t="shared" si="1"/>
        <v>50.510000000000005</v>
      </c>
      <c r="T5" s="22">
        <v>3</v>
      </c>
      <c r="U5" s="26">
        <v>0</v>
      </c>
      <c r="V5" s="22" t="s">
        <v>406</v>
      </c>
    </row>
    <row r="6" spans="1:23" ht="72.650000000000006" customHeight="1" x14ac:dyDescent="0.25">
      <c r="A6" s="6" t="s">
        <v>19</v>
      </c>
      <c r="B6" s="6" t="s">
        <v>20</v>
      </c>
      <c r="C6" s="6" t="s">
        <v>21</v>
      </c>
      <c r="D6" s="6" t="s">
        <v>22</v>
      </c>
      <c r="E6" s="6" t="s">
        <v>141</v>
      </c>
      <c r="F6" s="6" t="s">
        <v>142</v>
      </c>
      <c r="G6" s="6" t="s">
        <v>23</v>
      </c>
      <c r="H6" s="7" t="s">
        <v>143</v>
      </c>
      <c r="I6" s="34">
        <v>229000000</v>
      </c>
      <c r="J6" s="35">
        <v>27.07</v>
      </c>
      <c r="K6" s="6" t="s">
        <v>17</v>
      </c>
      <c r="L6" s="28" t="s">
        <v>16</v>
      </c>
      <c r="M6" s="22">
        <v>20</v>
      </c>
      <c r="N6" s="22">
        <v>30</v>
      </c>
      <c r="O6" s="22">
        <v>40</v>
      </c>
      <c r="P6" s="22">
        <v>10</v>
      </c>
      <c r="Q6" s="22">
        <v>10</v>
      </c>
      <c r="R6" s="36">
        <f t="shared" si="0"/>
        <v>91.666666666666671</v>
      </c>
      <c r="S6" s="25">
        <f t="shared" si="1"/>
        <v>49.986666666666665</v>
      </c>
      <c r="T6" s="22">
        <v>4</v>
      </c>
      <c r="U6" s="26">
        <v>0</v>
      </c>
      <c r="V6" s="22" t="s">
        <v>406</v>
      </c>
    </row>
    <row r="7" spans="1:23" ht="72.650000000000006" customHeight="1" x14ac:dyDescent="0.25">
      <c r="A7" s="6" t="s">
        <v>144</v>
      </c>
      <c r="B7" s="6" t="s">
        <v>20</v>
      </c>
      <c r="D7" s="6" t="s">
        <v>145</v>
      </c>
      <c r="E7" s="6" t="s">
        <v>146</v>
      </c>
      <c r="G7" s="6" t="s">
        <v>147</v>
      </c>
      <c r="H7" s="7" t="s">
        <v>143</v>
      </c>
      <c r="I7" s="34">
        <v>31404000</v>
      </c>
      <c r="J7" s="35">
        <v>26.23</v>
      </c>
      <c r="K7" s="6" t="s">
        <v>17</v>
      </c>
      <c r="L7" s="28" t="s">
        <v>16</v>
      </c>
      <c r="M7" s="22">
        <v>20</v>
      </c>
      <c r="N7" s="22">
        <v>30</v>
      </c>
      <c r="O7" s="22">
        <v>40</v>
      </c>
      <c r="P7" s="22">
        <v>10</v>
      </c>
      <c r="Q7" s="22">
        <v>10</v>
      </c>
      <c r="R7" s="36">
        <f t="shared" si="0"/>
        <v>91.666666666666671</v>
      </c>
      <c r="S7" s="25">
        <f t="shared" si="1"/>
        <v>49.146666666666668</v>
      </c>
      <c r="T7" s="22">
        <v>5</v>
      </c>
      <c r="U7" s="26">
        <v>0</v>
      </c>
      <c r="V7" s="22" t="s">
        <v>406</v>
      </c>
    </row>
    <row r="8" spans="1:23" ht="72.650000000000006" customHeight="1" x14ac:dyDescent="0.25">
      <c r="A8" s="6" t="s">
        <v>82</v>
      </c>
      <c r="B8" s="6" t="s">
        <v>13</v>
      </c>
      <c r="C8" s="6" t="s">
        <v>83</v>
      </c>
      <c r="D8" s="6" t="s">
        <v>84</v>
      </c>
      <c r="G8" s="6" t="s">
        <v>85</v>
      </c>
      <c r="H8" s="7" t="s">
        <v>161</v>
      </c>
      <c r="I8" s="34">
        <v>12100000</v>
      </c>
      <c r="J8" s="35">
        <v>24.13</v>
      </c>
      <c r="K8" s="6" t="s">
        <v>17</v>
      </c>
      <c r="L8" s="28" t="s">
        <v>16</v>
      </c>
      <c r="M8" s="22">
        <v>20</v>
      </c>
      <c r="N8" s="22">
        <v>30</v>
      </c>
      <c r="O8" s="22">
        <v>40</v>
      </c>
      <c r="P8" s="22">
        <v>10</v>
      </c>
      <c r="Q8" s="22">
        <v>10</v>
      </c>
      <c r="R8" s="36">
        <f t="shared" si="0"/>
        <v>91.666666666666671</v>
      </c>
      <c r="S8" s="25">
        <f t="shared" si="1"/>
        <v>47.046666666666667</v>
      </c>
      <c r="T8" s="22">
        <v>6</v>
      </c>
      <c r="U8" s="26">
        <v>100</v>
      </c>
    </row>
    <row r="9" spans="1:23" ht="72.650000000000006" customHeight="1" x14ac:dyDescent="0.25">
      <c r="A9" s="6" t="s">
        <v>33</v>
      </c>
      <c r="B9" s="6" t="s">
        <v>13</v>
      </c>
      <c r="C9" s="6" t="s">
        <v>34</v>
      </c>
      <c r="D9" s="6" t="s">
        <v>35</v>
      </c>
      <c r="E9" s="6" t="s">
        <v>158</v>
      </c>
      <c r="F9" s="6" t="s">
        <v>159</v>
      </c>
      <c r="G9" s="6" t="s">
        <v>36</v>
      </c>
      <c r="H9" s="7" t="s">
        <v>160</v>
      </c>
      <c r="I9" s="34">
        <v>27300000</v>
      </c>
      <c r="J9" s="35">
        <v>22.68</v>
      </c>
      <c r="K9" s="6" t="s">
        <v>17</v>
      </c>
      <c r="L9" s="28" t="s">
        <v>16</v>
      </c>
      <c r="M9" s="22">
        <v>20</v>
      </c>
      <c r="N9" s="22">
        <v>30</v>
      </c>
      <c r="O9" s="22">
        <v>40</v>
      </c>
      <c r="P9" s="22">
        <v>10</v>
      </c>
      <c r="Q9" s="22">
        <v>10</v>
      </c>
      <c r="R9" s="36">
        <f t="shared" si="0"/>
        <v>91.666666666666671</v>
      </c>
      <c r="S9" s="25">
        <f t="shared" si="1"/>
        <v>45.596666666666664</v>
      </c>
      <c r="T9" s="22">
        <v>7</v>
      </c>
      <c r="U9" s="26">
        <v>100</v>
      </c>
    </row>
    <row r="10" spans="1:23" ht="72.650000000000006" customHeight="1" x14ac:dyDescent="0.25">
      <c r="A10" s="6" t="s">
        <v>41</v>
      </c>
      <c r="B10" s="6" t="s">
        <v>20</v>
      </c>
      <c r="C10" s="6" t="s">
        <v>42</v>
      </c>
      <c r="D10" s="6" t="s">
        <v>22</v>
      </c>
      <c r="E10" s="6" t="s">
        <v>163</v>
      </c>
      <c r="F10" s="6" t="s">
        <v>141</v>
      </c>
      <c r="G10" s="6" t="s">
        <v>43</v>
      </c>
      <c r="H10" s="7" t="s">
        <v>160</v>
      </c>
      <c r="I10" s="34">
        <v>112100000</v>
      </c>
      <c r="J10" s="35">
        <v>20.07</v>
      </c>
      <c r="K10" s="6" t="s">
        <v>17</v>
      </c>
      <c r="L10" s="28" t="s">
        <v>16</v>
      </c>
      <c r="M10" s="22">
        <v>20</v>
      </c>
      <c r="N10" s="22">
        <v>20</v>
      </c>
      <c r="O10" s="22">
        <v>40</v>
      </c>
      <c r="P10" s="22">
        <v>10</v>
      </c>
      <c r="Q10" s="22">
        <v>10</v>
      </c>
      <c r="R10" s="36">
        <f t="shared" si="0"/>
        <v>83.333333333333329</v>
      </c>
      <c r="S10" s="25">
        <f t="shared" si="1"/>
        <v>40.903333333333336</v>
      </c>
      <c r="T10" s="22">
        <v>8</v>
      </c>
      <c r="U10" s="26">
        <v>0</v>
      </c>
      <c r="V10" s="22" t="s">
        <v>406</v>
      </c>
    </row>
    <row r="11" spans="1:23" ht="72.650000000000006" customHeight="1" x14ac:dyDescent="0.25">
      <c r="A11" s="6" t="s">
        <v>24</v>
      </c>
      <c r="B11" s="6" t="s">
        <v>20</v>
      </c>
      <c r="D11" s="6" t="s">
        <v>25</v>
      </c>
      <c r="E11" s="6" t="s">
        <v>149</v>
      </c>
      <c r="G11" s="6" t="s">
        <v>86</v>
      </c>
      <c r="H11" s="7" t="s">
        <v>143</v>
      </c>
      <c r="I11" s="34">
        <v>2175000</v>
      </c>
      <c r="J11" s="35">
        <v>23.91</v>
      </c>
      <c r="K11" s="6" t="s">
        <v>28</v>
      </c>
      <c r="L11" s="28" t="s">
        <v>27</v>
      </c>
      <c r="M11" s="22">
        <v>0</v>
      </c>
      <c r="N11" s="22">
        <v>20</v>
      </c>
      <c r="O11" s="22">
        <v>40</v>
      </c>
      <c r="P11" s="22">
        <v>10</v>
      </c>
      <c r="Q11" s="22">
        <v>10</v>
      </c>
      <c r="R11" s="36">
        <f t="shared" si="0"/>
        <v>66.666666666666671</v>
      </c>
      <c r="S11" s="25">
        <f t="shared" si="1"/>
        <v>40.576666666666668</v>
      </c>
      <c r="T11" s="22">
        <v>9</v>
      </c>
      <c r="U11" s="26">
        <v>100</v>
      </c>
    </row>
    <row r="12" spans="1:23" ht="72.650000000000006" customHeight="1" x14ac:dyDescent="0.25">
      <c r="A12" s="6" t="s">
        <v>173</v>
      </c>
      <c r="B12" s="6" t="s">
        <v>13</v>
      </c>
      <c r="D12" s="6" t="s">
        <v>174</v>
      </c>
      <c r="E12" s="6" t="s">
        <v>25</v>
      </c>
      <c r="F12" s="6" t="s">
        <v>175</v>
      </c>
      <c r="G12" s="6" t="s">
        <v>156</v>
      </c>
      <c r="H12" s="7" t="s">
        <v>157</v>
      </c>
      <c r="I12" s="34">
        <v>49027000</v>
      </c>
      <c r="J12" s="35">
        <v>19.350000000000001</v>
      </c>
      <c r="K12" s="6" t="s">
        <v>17</v>
      </c>
      <c r="L12" s="28" t="s">
        <v>16</v>
      </c>
      <c r="M12" s="22">
        <v>20</v>
      </c>
      <c r="N12" s="22">
        <v>30</v>
      </c>
      <c r="O12" s="22">
        <v>30</v>
      </c>
      <c r="P12" s="22">
        <v>10</v>
      </c>
      <c r="Q12" s="22">
        <v>10</v>
      </c>
      <c r="R12" s="36">
        <f t="shared" si="0"/>
        <v>83.333333333333329</v>
      </c>
      <c r="S12" s="25">
        <f t="shared" si="1"/>
        <v>40.183333333333337</v>
      </c>
      <c r="T12" s="22">
        <v>10</v>
      </c>
      <c r="U12" s="26">
        <v>0</v>
      </c>
      <c r="V12" s="22" t="s">
        <v>406</v>
      </c>
    </row>
    <row r="13" spans="1:23" ht="72.650000000000006" customHeight="1" x14ac:dyDescent="0.25">
      <c r="A13" s="6" t="s">
        <v>29</v>
      </c>
      <c r="B13" s="6" t="s">
        <v>20</v>
      </c>
      <c r="C13" s="6" t="s">
        <v>30</v>
      </c>
      <c r="D13" s="6" t="s">
        <v>31</v>
      </c>
      <c r="E13" s="6" t="s">
        <v>150</v>
      </c>
      <c r="G13" s="6" t="s">
        <v>151</v>
      </c>
      <c r="H13" s="7" t="s">
        <v>143</v>
      </c>
      <c r="I13" s="34">
        <v>1160000</v>
      </c>
      <c r="J13" s="35">
        <v>21.28</v>
      </c>
      <c r="K13" s="6" t="s">
        <v>28</v>
      </c>
      <c r="L13" s="28" t="s">
        <v>27</v>
      </c>
      <c r="M13" s="22">
        <v>10</v>
      </c>
      <c r="N13" s="22">
        <v>20</v>
      </c>
      <c r="O13" s="22">
        <v>40</v>
      </c>
      <c r="P13" s="22">
        <v>10</v>
      </c>
      <c r="Q13" s="22">
        <v>10</v>
      </c>
      <c r="R13" s="36">
        <f t="shared" si="0"/>
        <v>75</v>
      </c>
      <c r="S13" s="25">
        <f t="shared" si="1"/>
        <v>40.03</v>
      </c>
      <c r="T13" s="22">
        <v>11</v>
      </c>
      <c r="U13" s="26">
        <v>100</v>
      </c>
    </row>
    <row r="14" spans="1:23" ht="72.650000000000006" customHeight="1" x14ac:dyDescent="0.25">
      <c r="A14" s="6" t="s">
        <v>71</v>
      </c>
      <c r="B14" s="6" t="s">
        <v>13</v>
      </c>
      <c r="D14" s="6" t="s">
        <v>72</v>
      </c>
      <c r="E14" s="6" t="s">
        <v>182</v>
      </c>
      <c r="F14" s="6" t="s">
        <v>183</v>
      </c>
      <c r="G14" s="6" t="s">
        <v>73</v>
      </c>
      <c r="H14" s="7" t="s">
        <v>160</v>
      </c>
      <c r="I14" s="34">
        <v>10699000</v>
      </c>
      <c r="J14" s="35">
        <v>16.62</v>
      </c>
      <c r="K14" s="6" t="s">
        <v>28</v>
      </c>
      <c r="L14" s="28" t="s">
        <v>27</v>
      </c>
      <c r="M14" s="22">
        <v>10</v>
      </c>
      <c r="N14" s="22">
        <v>40</v>
      </c>
      <c r="O14" s="22">
        <v>40</v>
      </c>
      <c r="P14" s="22">
        <v>10</v>
      </c>
      <c r="Q14" s="22">
        <v>10</v>
      </c>
      <c r="R14" s="36">
        <f t="shared" si="0"/>
        <v>91.666666666666671</v>
      </c>
      <c r="S14" s="25">
        <f t="shared" si="1"/>
        <v>39.536666666666669</v>
      </c>
      <c r="T14" s="22">
        <v>12</v>
      </c>
      <c r="U14" s="26">
        <v>100</v>
      </c>
    </row>
    <row r="15" spans="1:23" ht="72.650000000000006" customHeight="1" x14ac:dyDescent="0.35">
      <c r="A15" s="6" t="s">
        <v>59</v>
      </c>
      <c r="B15" s="6" t="s">
        <v>13</v>
      </c>
      <c r="D15" s="6" t="s">
        <v>60</v>
      </c>
      <c r="E15" s="6" t="s">
        <v>171</v>
      </c>
      <c r="F15" s="6" t="s">
        <v>172</v>
      </c>
      <c r="G15" s="6" t="s">
        <v>61</v>
      </c>
      <c r="H15" s="7" t="s">
        <v>157</v>
      </c>
      <c r="I15" s="34">
        <v>14287000</v>
      </c>
      <c r="J15" s="35">
        <v>18.47</v>
      </c>
      <c r="K15" s="6" t="s">
        <v>17</v>
      </c>
      <c r="L15" s="28" t="s">
        <v>16</v>
      </c>
      <c r="M15" s="22">
        <v>10</v>
      </c>
      <c r="N15" s="22">
        <v>30</v>
      </c>
      <c r="O15" s="22">
        <v>40</v>
      </c>
      <c r="P15" s="22">
        <v>10</v>
      </c>
      <c r="Q15" s="22">
        <v>10</v>
      </c>
      <c r="R15" s="36">
        <f t="shared" si="0"/>
        <v>83.333333333333329</v>
      </c>
      <c r="S15" s="25">
        <f t="shared" si="1"/>
        <v>39.303333333333327</v>
      </c>
      <c r="T15" s="22">
        <v>13</v>
      </c>
      <c r="U15" s="26">
        <v>0</v>
      </c>
      <c r="V15" s="22" t="s">
        <v>407</v>
      </c>
    </row>
    <row r="16" spans="1:23" ht="72.650000000000006" customHeight="1" x14ac:dyDescent="0.35">
      <c r="A16" s="6" t="s">
        <v>94</v>
      </c>
      <c r="B16" s="6" t="s">
        <v>91</v>
      </c>
      <c r="D16" s="6" t="s">
        <v>95</v>
      </c>
      <c r="E16" s="6" t="s">
        <v>274</v>
      </c>
      <c r="F16" s="6" t="s">
        <v>408</v>
      </c>
      <c r="G16" s="6" t="s">
        <v>96</v>
      </c>
      <c r="H16" s="7" t="s">
        <v>232</v>
      </c>
      <c r="I16" s="34">
        <v>1875000</v>
      </c>
      <c r="J16" s="35">
        <v>16.09</v>
      </c>
      <c r="K16" s="6" t="s">
        <v>17</v>
      </c>
      <c r="L16" s="28" t="s">
        <v>16</v>
      </c>
      <c r="M16" s="22">
        <v>10</v>
      </c>
      <c r="N16" s="22">
        <v>40</v>
      </c>
      <c r="O16" s="22">
        <v>40</v>
      </c>
      <c r="P16" s="22">
        <v>10</v>
      </c>
      <c r="Q16" s="22">
        <v>10</v>
      </c>
      <c r="R16" s="36">
        <f t="shared" si="0"/>
        <v>91.666666666666671</v>
      </c>
      <c r="S16" s="25">
        <f t="shared" si="1"/>
        <v>39.006666666666668</v>
      </c>
      <c r="T16" s="22">
        <v>14</v>
      </c>
      <c r="U16" s="26">
        <v>100</v>
      </c>
    </row>
    <row r="17" spans="1:22" ht="72.650000000000006" customHeight="1" x14ac:dyDescent="0.35">
      <c r="A17" s="6" t="s">
        <v>53</v>
      </c>
      <c r="B17" s="6" t="s">
        <v>13</v>
      </c>
      <c r="C17" s="6" t="s">
        <v>54</v>
      </c>
      <c r="D17" s="6" t="s">
        <v>55</v>
      </c>
      <c r="E17" s="6" t="s">
        <v>25</v>
      </c>
      <c r="F17" s="6" t="s">
        <v>170</v>
      </c>
      <c r="G17" s="6" t="s">
        <v>56</v>
      </c>
      <c r="H17" s="7" t="s">
        <v>160</v>
      </c>
      <c r="I17" s="34">
        <v>12799000</v>
      </c>
      <c r="J17" s="35">
        <v>17.89</v>
      </c>
      <c r="K17" s="6" t="s">
        <v>58</v>
      </c>
      <c r="L17" s="28" t="s">
        <v>57</v>
      </c>
      <c r="M17" s="22">
        <v>20</v>
      </c>
      <c r="N17" s="22">
        <v>20</v>
      </c>
      <c r="O17" s="22">
        <v>40</v>
      </c>
      <c r="P17" s="22">
        <v>10</v>
      </c>
      <c r="Q17" s="22">
        <v>10</v>
      </c>
      <c r="R17" s="36">
        <f t="shared" si="0"/>
        <v>83.333333333333329</v>
      </c>
      <c r="S17" s="25">
        <f t="shared" si="1"/>
        <v>38.723333333333329</v>
      </c>
      <c r="T17" s="22">
        <v>15</v>
      </c>
      <c r="U17" s="26">
        <v>100</v>
      </c>
    </row>
    <row r="18" spans="1:22" ht="72.650000000000006" customHeight="1" x14ac:dyDescent="0.35">
      <c r="A18" s="6" t="s">
        <v>37</v>
      </c>
      <c r="B18" s="6" t="s">
        <v>20</v>
      </c>
      <c r="D18" s="6" t="s">
        <v>31</v>
      </c>
      <c r="E18" s="6" t="s">
        <v>158</v>
      </c>
      <c r="G18" s="6" t="s">
        <v>162</v>
      </c>
      <c r="H18" s="7" t="s">
        <v>143</v>
      </c>
      <c r="I18" s="34">
        <v>540000</v>
      </c>
      <c r="J18" s="35">
        <v>19.82</v>
      </c>
      <c r="K18" s="6" t="s">
        <v>17</v>
      </c>
      <c r="L18" s="28" t="s">
        <v>16</v>
      </c>
      <c r="M18" s="22">
        <v>10</v>
      </c>
      <c r="N18" s="22">
        <v>20</v>
      </c>
      <c r="O18" s="22">
        <v>40</v>
      </c>
      <c r="P18" s="22">
        <v>10</v>
      </c>
      <c r="Q18" s="22">
        <v>10</v>
      </c>
      <c r="R18" s="36">
        <f t="shared" si="0"/>
        <v>75</v>
      </c>
      <c r="S18" s="25">
        <f t="shared" si="1"/>
        <v>38.57</v>
      </c>
      <c r="T18" s="22">
        <v>16</v>
      </c>
      <c r="U18" s="26">
        <v>100</v>
      </c>
    </row>
    <row r="19" spans="1:22" ht="72.650000000000006" customHeight="1" x14ac:dyDescent="0.35">
      <c r="A19" s="6" t="s">
        <v>44</v>
      </c>
      <c r="B19" s="6" t="s">
        <v>20</v>
      </c>
      <c r="D19" s="6" t="s">
        <v>31</v>
      </c>
      <c r="E19" s="6" t="s">
        <v>164</v>
      </c>
      <c r="G19" s="6" t="s">
        <v>162</v>
      </c>
      <c r="H19" s="7" t="s">
        <v>143</v>
      </c>
      <c r="I19" s="34">
        <v>15660000</v>
      </c>
      <c r="J19" s="35">
        <v>19.46</v>
      </c>
      <c r="K19" s="6" t="s">
        <v>17</v>
      </c>
      <c r="L19" s="28" t="s">
        <v>16</v>
      </c>
      <c r="M19" s="22">
        <v>10</v>
      </c>
      <c r="N19" s="22">
        <v>20</v>
      </c>
      <c r="O19" s="22">
        <v>40</v>
      </c>
      <c r="P19" s="22">
        <v>10</v>
      </c>
      <c r="Q19" s="22">
        <v>10</v>
      </c>
      <c r="R19" s="36">
        <f t="shared" si="0"/>
        <v>75</v>
      </c>
      <c r="S19" s="25">
        <f t="shared" si="1"/>
        <v>38.21</v>
      </c>
      <c r="T19" s="22">
        <v>17</v>
      </c>
      <c r="U19" s="26">
        <v>100</v>
      </c>
    </row>
    <row r="20" spans="1:22" ht="72.650000000000006" customHeight="1" x14ac:dyDescent="0.35">
      <c r="A20" s="6" t="s">
        <v>62</v>
      </c>
      <c r="B20" s="6" t="s">
        <v>13</v>
      </c>
      <c r="C20" s="6" t="s">
        <v>63</v>
      </c>
      <c r="D20" s="6" t="s">
        <v>64</v>
      </c>
      <c r="E20" s="6" t="s">
        <v>180</v>
      </c>
      <c r="F20" s="6" t="s">
        <v>181</v>
      </c>
      <c r="G20" s="6" t="s">
        <v>65</v>
      </c>
      <c r="H20" s="7" t="s">
        <v>160</v>
      </c>
      <c r="I20" s="34">
        <v>22600000</v>
      </c>
      <c r="J20" s="35">
        <v>16.87</v>
      </c>
      <c r="K20" s="6" t="s">
        <v>17</v>
      </c>
      <c r="L20" s="28" t="s">
        <v>16</v>
      </c>
      <c r="M20" s="22">
        <v>10</v>
      </c>
      <c r="N20" s="22">
        <v>30</v>
      </c>
      <c r="O20" s="22">
        <v>40</v>
      </c>
      <c r="P20" s="22">
        <v>10</v>
      </c>
      <c r="Q20" s="22">
        <v>10</v>
      </c>
      <c r="R20" s="36">
        <f t="shared" si="0"/>
        <v>83.333333333333329</v>
      </c>
      <c r="S20" s="25">
        <f t="shared" si="1"/>
        <v>37.703333333333333</v>
      </c>
      <c r="T20" s="22">
        <v>18</v>
      </c>
      <c r="U20" s="26">
        <v>100</v>
      </c>
    </row>
    <row r="21" spans="1:22" ht="72.650000000000006" customHeight="1" x14ac:dyDescent="0.35">
      <c r="A21" s="6" t="s">
        <v>49</v>
      </c>
      <c r="B21" s="6" t="s">
        <v>20</v>
      </c>
      <c r="C21" s="6" t="s">
        <v>50</v>
      </c>
      <c r="D21" s="6" t="s">
        <v>51</v>
      </c>
      <c r="E21" s="6" t="s">
        <v>168</v>
      </c>
      <c r="F21" s="6" t="s">
        <v>169</v>
      </c>
      <c r="G21" s="6" t="s">
        <v>52</v>
      </c>
      <c r="H21" s="7" t="s">
        <v>160</v>
      </c>
      <c r="I21" s="34">
        <v>87000000</v>
      </c>
      <c r="J21" s="35">
        <v>18.64</v>
      </c>
      <c r="K21" s="6" t="s">
        <v>17</v>
      </c>
      <c r="L21" s="28" t="s">
        <v>16</v>
      </c>
      <c r="M21" s="22">
        <v>10</v>
      </c>
      <c r="N21" s="22">
        <v>20</v>
      </c>
      <c r="O21" s="22">
        <v>40</v>
      </c>
      <c r="P21" s="22">
        <v>10</v>
      </c>
      <c r="Q21" s="22">
        <v>10</v>
      </c>
      <c r="R21" s="36">
        <f t="shared" si="0"/>
        <v>75</v>
      </c>
      <c r="S21" s="25">
        <f t="shared" si="1"/>
        <v>37.39</v>
      </c>
      <c r="T21" s="22">
        <v>19</v>
      </c>
      <c r="U21" s="26">
        <v>0</v>
      </c>
      <c r="V21" s="22" t="s">
        <v>406</v>
      </c>
    </row>
    <row r="22" spans="1:22" ht="72.650000000000006" customHeight="1" x14ac:dyDescent="0.35">
      <c r="A22" s="6" t="s">
        <v>409</v>
      </c>
      <c r="B22" s="6" t="s">
        <v>91</v>
      </c>
      <c r="C22" s="6" t="s">
        <v>410</v>
      </c>
      <c r="D22" s="6" t="s">
        <v>411</v>
      </c>
      <c r="E22" s="6" t="s">
        <v>171</v>
      </c>
      <c r="F22" s="6" t="s">
        <v>412</v>
      </c>
      <c r="G22" s="6" t="s">
        <v>413</v>
      </c>
      <c r="H22" s="7" t="s">
        <v>160</v>
      </c>
      <c r="I22" s="34">
        <v>46559000</v>
      </c>
      <c r="J22" s="35">
        <v>18.46</v>
      </c>
      <c r="K22" s="6" t="s">
        <v>17</v>
      </c>
      <c r="L22" s="28" t="s">
        <v>16</v>
      </c>
      <c r="M22" s="22">
        <v>10</v>
      </c>
      <c r="N22" s="22">
        <v>40</v>
      </c>
      <c r="O22" s="22">
        <v>20</v>
      </c>
      <c r="P22" s="22">
        <v>10</v>
      </c>
      <c r="Q22" s="22">
        <v>10</v>
      </c>
      <c r="R22" s="36">
        <f t="shared" si="0"/>
        <v>75</v>
      </c>
      <c r="S22" s="25">
        <f t="shared" si="1"/>
        <v>37.21</v>
      </c>
      <c r="T22" s="22">
        <v>20</v>
      </c>
      <c r="U22" s="26">
        <v>0</v>
      </c>
      <c r="V22" s="22" t="s">
        <v>406</v>
      </c>
    </row>
    <row r="23" spans="1:22" ht="72.650000000000006" customHeight="1" x14ac:dyDescent="0.35">
      <c r="A23" s="6" t="s">
        <v>87</v>
      </c>
      <c r="B23" s="6" t="s">
        <v>13</v>
      </c>
      <c r="D23" s="6" t="s">
        <v>88</v>
      </c>
      <c r="E23" s="6" t="s">
        <v>190</v>
      </c>
      <c r="F23" s="6" t="s">
        <v>191</v>
      </c>
      <c r="G23" s="6" t="s">
        <v>89</v>
      </c>
      <c r="H23" s="7" t="s">
        <v>160</v>
      </c>
      <c r="I23" s="34">
        <v>10560000</v>
      </c>
      <c r="J23" s="35">
        <v>16.32</v>
      </c>
      <c r="K23" s="6" t="s">
        <v>17</v>
      </c>
      <c r="L23" s="28" t="s">
        <v>16</v>
      </c>
      <c r="M23" s="22">
        <v>20</v>
      </c>
      <c r="N23" s="22">
        <v>20</v>
      </c>
      <c r="O23" s="22">
        <v>40</v>
      </c>
      <c r="P23" s="22">
        <v>10</v>
      </c>
      <c r="Q23" s="22">
        <v>10</v>
      </c>
      <c r="R23" s="36">
        <f t="shared" si="0"/>
        <v>83.333333333333329</v>
      </c>
      <c r="S23" s="25">
        <f t="shared" si="1"/>
        <v>37.153333333333336</v>
      </c>
      <c r="T23" s="22">
        <v>21</v>
      </c>
      <c r="U23" s="26">
        <v>100</v>
      </c>
    </row>
    <row r="24" spans="1:22" ht="72.650000000000006" customHeight="1" x14ac:dyDescent="0.35">
      <c r="A24" s="6" t="s">
        <v>90</v>
      </c>
      <c r="B24" s="6" t="s">
        <v>91</v>
      </c>
      <c r="D24" s="6" t="s">
        <v>92</v>
      </c>
      <c r="E24" s="6" t="s">
        <v>414</v>
      </c>
      <c r="F24" s="6" t="s">
        <v>415</v>
      </c>
      <c r="G24" s="6" t="s">
        <v>93</v>
      </c>
      <c r="H24" s="7" t="s">
        <v>160</v>
      </c>
      <c r="I24" s="34">
        <v>3802000</v>
      </c>
      <c r="J24" s="35">
        <v>16.18</v>
      </c>
      <c r="K24" s="6" t="s">
        <v>58</v>
      </c>
      <c r="L24" s="28" t="s">
        <v>57</v>
      </c>
      <c r="M24" s="22">
        <v>10</v>
      </c>
      <c r="N24" s="22">
        <v>40</v>
      </c>
      <c r="O24" s="22">
        <v>30</v>
      </c>
      <c r="P24" s="22">
        <v>10</v>
      </c>
      <c r="Q24" s="22">
        <v>10</v>
      </c>
      <c r="R24" s="36">
        <f t="shared" si="0"/>
        <v>83.333333333333329</v>
      </c>
      <c r="S24" s="25">
        <f t="shared" si="1"/>
        <v>37.013333333333335</v>
      </c>
      <c r="T24" s="22">
        <v>22</v>
      </c>
      <c r="U24" s="26">
        <v>100</v>
      </c>
    </row>
    <row r="25" spans="1:22" ht="72.650000000000006" customHeight="1" x14ac:dyDescent="0.35">
      <c r="A25" s="6" t="s">
        <v>97</v>
      </c>
      <c r="B25" s="6" t="s">
        <v>91</v>
      </c>
      <c r="D25" s="6" t="s">
        <v>98</v>
      </c>
      <c r="E25" s="6" t="s">
        <v>416</v>
      </c>
      <c r="F25" s="6" t="s">
        <v>417</v>
      </c>
      <c r="G25" s="6" t="s">
        <v>99</v>
      </c>
      <c r="H25" s="7" t="s">
        <v>160</v>
      </c>
      <c r="I25" s="34">
        <v>3746000</v>
      </c>
      <c r="J25" s="35">
        <v>15.97</v>
      </c>
      <c r="K25" s="6" t="s">
        <v>58</v>
      </c>
      <c r="L25" s="28" t="s">
        <v>100</v>
      </c>
      <c r="M25" s="22">
        <v>0</v>
      </c>
      <c r="N25" s="22">
        <v>40</v>
      </c>
      <c r="O25" s="22">
        <v>40</v>
      </c>
      <c r="P25" s="22">
        <v>10</v>
      </c>
      <c r="Q25" s="22">
        <v>10</v>
      </c>
      <c r="R25" s="36">
        <f t="shared" si="0"/>
        <v>83.333333333333329</v>
      </c>
      <c r="S25" s="25">
        <f t="shared" si="1"/>
        <v>36.803333333333335</v>
      </c>
      <c r="T25" s="22">
        <v>23</v>
      </c>
      <c r="U25" s="26">
        <v>100</v>
      </c>
    </row>
    <row r="26" spans="1:22" ht="72.650000000000006" customHeight="1" x14ac:dyDescent="0.35">
      <c r="A26" s="6" t="s">
        <v>243</v>
      </c>
      <c r="B26" s="6" t="s">
        <v>13</v>
      </c>
      <c r="D26" s="6" t="s">
        <v>244</v>
      </c>
      <c r="E26" s="6" t="s">
        <v>245</v>
      </c>
      <c r="F26" s="6" t="s">
        <v>246</v>
      </c>
      <c r="G26" s="6" t="s">
        <v>247</v>
      </c>
      <c r="H26" s="7" t="s">
        <v>157</v>
      </c>
      <c r="I26" s="34">
        <v>11889000</v>
      </c>
      <c r="J26" s="35">
        <v>15.41</v>
      </c>
      <c r="K26" s="6" t="s">
        <v>17</v>
      </c>
      <c r="L26" s="28" t="s">
        <v>16</v>
      </c>
      <c r="M26" s="22">
        <v>0</v>
      </c>
      <c r="N26" s="22">
        <v>40</v>
      </c>
      <c r="O26" s="22">
        <v>40</v>
      </c>
      <c r="P26" s="22">
        <v>10</v>
      </c>
      <c r="Q26" s="22">
        <v>10</v>
      </c>
      <c r="R26" s="36">
        <f t="shared" si="0"/>
        <v>83.333333333333329</v>
      </c>
      <c r="S26" s="25">
        <f t="shared" si="1"/>
        <v>36.243333333333332</v>
      </c>
      <c r="T26" s="22">
        <v>24</v>
      </c>
      <c r="U26" s="26">
        <v>0</v>
      </c>
      <c r="V26" s="22" t="s">
        <v>407</v>
      </c>
    </row>
    <row r="27" spans="1:22" ht="72.650000000000006" customHeight="1" x14ac:dyDescent="0.35">
      <c r="A27" s="6" t="s">
        <v>101</v>
      </c>
      <c r="B27" s="6" t="s">
        <v>91</v>
      </c>
      <c r="D27" s="6" t="s">
        <v>102</v>
      </c>
      <c r="E27" s="6" t="s">
        <v>158</v>
      </c>
      <c r="F27" s="6" t="s">
        <v>418</v>
      </c>
      <c r="G27" s="6" t="s">
        <v>103</v>
      </c>
      <c r="H27" s="7" t="s">
        <v>232</v>
      </c>
      <c r="I27" s="34">
        <v>3025000</v>
      </c>
      <c r="J27" s="35">
        <v>15.38</v>
      </c>
      <c r="K27" s="6" t="s">
        <v>17</v>
      </c>
      <c r="L27" s="28" t="s">
        <v>16</v>
      </c>
      <c r="M27" s="22">
        <v>10</v>
      </c>
      <c r="N27" s="22">
        <v>30</v>
      </c>
      <c r="O27" s="22">
        <v>40</v>
      </c>
      <c r="P27" s="22">
        <v>10</v>
      </c>
      <c r="Q27" s="22">
        <v>10</v>
      </c>
      <c r="R27" s="36">
        <f t="shared" si="0"/>
        <v>83.333333333333329</v>
      </c>
      <c r="S27" s="25">
        <f t="shared" si="1"/>
        <v>36.213333333333331</v>
      </c>
      <c r="T27" s="22">
        <v>25</v>
      </c>
      <c r="U27" s="26">
        <v>100</v>
      </c>
    </row>
    <row r="28" spans="1:22" ht="72.650000000000006" customHeight="1" x14ac:dyDescent="0.35">
      <c r="A28" s="6" t="s">
        <v>197</v>
      </c>
      <c r="B28" s="6" t="s">
        <v>13</v>
      </c>
      <c r="C28" s="6" t="s">
        <v>198</v>
      </c>
      <c r="D28" s="6" t="s">
        <v>199</v>
      </c>
      <c r="E28" s="6" t="s">
        <v>200</v>
      </c>
      <c r="F28" s="6" t="s">
        <v>201</v>
      </c>
      <c r="G28" s="6" t="s">
        <v>202</v>
      </c>
      <c r="H28" s="7" t="s">
        <v>160</v>
      </c>
      <c r="I28" s="34">
        <v>27771000</v>
      </c>
      <c r="J28" s="35">
        <v>15.25</v>
      </c>
      <c r="K28" s="6" t="s">
        <v>17</v>
      </c>
      <c r="L28" s="28" t="s">
        <v>16</v>
      </c>
      <c r="M28" s="22">
        <v>10</v>
      </c>
      <c r="N28" s="22">
        <v>30</v>
      </c>
      <c r="O28" s="22">
        <v>40</v>
      </c>
      <c r="P28" s="22">
        <v>10</v>
      </c>
      <c r="Q28" s="22">
        <v>10</v>
      </c>
      <c r="R28" s="36">
        <f t="shared" si="0"/>
        <v>83.333333333333329</v>
      </c>
      <c r="S28" s="25">
        <f t="shared" si="1"/>
        <v>36.083333333333329</v>
      </c>
      <c r="T28" s="22">
        <v>26</v>
      </c>
      <c r="U28" s="26">
        <v>0</v>
      </c>
    </row>
    <row r="29" spans="1:22" ht="72.650000000000006" customHeight="1" x14ac:dyDescent="0.35">
      <c r="A29" s="6" t="s">
        <v>227</v>
      </c>
      <c r="B29" s="6" t="s">
        <v>13</v>
      </c>
      <c r="D29" s="6" t="s">
        <v>228</v>
      </c>
      <c r="E29" s="6" t="s">
        <v>229</v>
      </c>
      <c r="F29" s="6" t="s">
        <v>230</v>
      </c>
      <c r="G29" s="6" t="s">
        <v>231</v>
      </c>
      <c r="H29" s="7" t="s">
        <v>232</v>
      </c>
      <c r="I29" s="34">
        <v>2258000</v>
      </c>
      <c r="J29" s="35">
        <v>15.13</v>
      </c>
      <c r="K29" s="6" t="s">
        <v>17</v>
      </c>
      <c r="L29" s="28" t="s">
        <v>16</v>
      </c>
      <c r="M29" s="22">
        <v>0</v>
      </c>
      <c r="N29" s="22">
        <v>40</v>
      </c>
      <c r="O29" s="22">
        <v>40</v>
      </c>
      <c r="P29" s="22">
        <v>10</v>
      </c>
      <c r="Q29" s="22">
        <v>10</v>
      </c>
      <c r="R29" s="36">
        <f t="shared" si="0"/>
        <v>83.333333333333329</v>
      </c>
      <c r="S29" s="25">
        <f t="shared" si="1"/>
        <v>35.963333333333331</v>
      </c>
      <c r="T29" s="22">
        <v>27</v>
      </c>
      <c r="U29" s="26">
        <v>0</v>
      </c>
    </row>
    <row r="30" spans="1:22" ht="87" customHeight="1" x14ac:dyDescent="0.35">
      <c r="A30" s="6" t="s">
        <v>419</v>
      </c>
      <c r="B30" s="6" t="s">
        <v>91</v>
      </c>
      <c r="D30" s="6" t="s">
        <v>420</v>
      </c>
      <c r="E30" s="6" t="s">
        <v>421</v>
      </c>
      <c r="F30" s="6" t="s">
        <v>422</v>
      </c>
      <c r="G30" s="6" t="s">
        <v>423</v>
      </c>
      <c r="H30" s="7" t="s">
        <v>160</v>
      </c>
      <c r="I30" s="34">
        <v>7754000</v>
      </c>
      <c r="J30" s="35">
        <v>14.24</v>
      </c>
      <c r="K30" s="6" t="s">
        <v>17</v>
      </c>
      <c r="L30" s="28" t="s">
        <v>16</v>
      </c>
      <c r="M30" s="22">
        <v>10</v>
      </c>
      <c r="N30" s="22">
        <v>30</v>
      </c>
      <c r="O30" s="22">
        <v>40</v>
      </c>
      <c r="P30" s="22">
        <v>10</v>
      </c>
      <c r="Q30" s="22">
        <v>10</v>
      </c>
      <c r="R30" s="36">
        <f t="shared" si="0"/>
        <v>83.333333333333329</v>
      </c>
      <c r="S30" s="25">
        <f t="shared" si="1"/>
        <v>35.073333333333331</v>
      </c>
      <c r="T30" s="22">
        <v>28</v>
      </c>
      <c r="U30" s="26">
        <v>0</v>
      </c>
    </row>
    <row r="31" spans="1:22" ht="72.650000000000006" customHeight="1" x14ac:dyDescent="0.35">
      <c r="A31" s="6" t="s">
        <v>203</v>
      </c>
      <c r="B31" s="6" t="s">
        <v>13</v>
      </c>
      <c r="D31" s="6" t="s">
        <v>72</v>
      </c>
      <c r="E31" s="6" t="s">
        <v>204</v>
      </c>
      <c r="F31" s="6" t="s">
        <v>205</v>
      </c>
      <c r="G31" s="6" t="s">
        <v>206</v>
      </c>
      <c r="H31" s="7" t="s">
        <v>160</v>
      </c>
      <c r="I31" s="34">
        <v>11018000</v>
      </c>
      <c r="J31" s="35">
        <v>14.09</v>
      </c>
      <c r="K31" s="6" t="s">
        <v>28</v>
      </c>
      <c r="L31" s="28" t="s">
        <v>27</v>
      </c>
      <c r="M31" s="22">
        <v>10</v>
      </c>
      <c r="N31" s="22">
        <v>30</v>
      </c>
      <c r="O31" s="22">
        <v>40</v>
      </c>
      <c r="P31" s="22">
        <v>10</v>
      </c>
      <c r="Q31" s="22">
        <v>10</v>
      </c>
      <c r="R31" s="36">
        <f t="shared" si="0"/>
        <v>83.333333333333329</v>
      </c>
      <c r="S31" s="25">
        <f t="shared" si="1"/>
        <v>34.923333333333332</v>
      </c>
      <c r="T31" s="22">
        <v>29</v>
      </c>
      <c r="U31" s="26">
        <v>0</v>
      </c>
    </row>
    <row r="32" spans="1:22" ht="72.650000000000006" customHeight="1" x14ac:dyDescent="0.35">
      <c r="A32" s="6" t="s">
        <v>192</v>
      </c>
      <c r="B32" s="6" t="s">
        <v>13</v>
      </c>
      <c r="D32" s="6" t="s">
        <v>193</v>
      </c>
      <c r="E32" s="6" t="s">
        <v>194</v>
      </c>
      <c r="F32" s="6" t="s">
        <v>195</v>
      </c>
      <c r="G32" s="6" t="s">
        <v>196</v>
      </c>
      <c r="H32" s="7" t="s">
        <v>160</v>
      </c>
      <c r="I32" s="34">
        <v>11929000</v>
      </c>
      <c r="J32" s="35">
        <v>15.9</v>
      </c>
      <c r="K32" s="6" t="s">
        <v>17</v>
      </c>
      <c r="L32" s="28" t="s">
        <v>16</v>
      </c>
      <c r="M32" s="22">
        <v>10</v>
      </c>
      <c r="N32" s="22">
        <v>20</v>
      </c>
      <c r="O32" s="22">
        <v>40</v>
      </c>
      <c r="P32" s="22">
        <v>10</v>
      </c>
      <c r="Q32" s="22">
        <v>10</v>
      </c>
      <c r="R32" s="36">
        <f t="shared" si="0"/>
        <v>75</v>
      </c>
      <c r="S32" s="25">
        <f t="shared" si="1"/>
        <v>34.65</v>
      </c>
      <c r="T32" s="22">
        <v>30</v>
      </c>
      <c r="U32" s="26">
        <v>0</v>
      </c>
    </row>
    <row r="33" spans="1:21" ht="72.650000000000006" customHeight="1" x14ac:dyDescent="0.35">
      <c r="A33" s="6" t="s">
        <v>184</v>
      </c>
      <c r="B33" s="6" t="s">
        <v>13</v>
      </c>
      <c r="D33" s="6" t="s">
        <v>55</v>
      </c>
      <c r="E33" s="6" t="s">
        <v>185</v>
      </c>
      <c r="F33" s="6" t="s">
        <v>186</v>
      </c>
      <c r="G33" s="6" t="s">
        <v>187</v>
      </c>
      <c r="H33" s="7" t="s">
        <v>160</v>
      </c>
      <c r="I33" s="34">
        <v>53102000</v>
      </c>
      <c r="J33" s="35">
        <v>15.53</v>
      </c>
      <c r="K33" s="6" t="s">
        <v>188</v>
      </c>
      <c r="L33" s="28" t="s">
        <v>189</v>
      </c>
      <c r="M33" s="22">
        <v>10</v>
      </c>
      <c r="N33" s="22">
        <v>30</v>
      </c>
      <c r="O33" s="22">
        <v>30</v>
      </c>
      <c r="P33" s="22">
        <v>10</v>
      </c>
      <c r="Q33" s="22">
        <v>10</v>
      </c>
      <c r="R33" s="36">
        <f t="shared" si="0"/>
        <v>75</v>
      </c>
      <c r="S33" s="25">
        <f t="shared" si="1"/>
        <v>34.28</v>
      </c>
      <c r="T33" s="22">
        <v>31</v>
      </c>
      <c r="U33" s="26">
        <v>0</v>
      </c>
    </row>
    <row r="34" spans="1:21" ht="72.650000000000006" customHeight="1" x14ac:dyDescent="0.35">
      <c r="A34" s="6" t="s">
        <v>259</v>
      </c>
      <c r="B34" s="6" t="s">
        <v>13</v>
      </c>
      <c r="C34" s="6" t="s">
        <v>260</v>
      </c>
      <c r="D34" s="6" t="s">
        <v>261</v>
      </c>
      <c r="E34" s="6" t="s">
        <v>194</v>
      </c>
      <c r="F34" s="6" t="s">
        <v>262</v>
      </c>
      <c r="G34" s="6" t="s">
        <v>263</v>
      </c>
      <c r="H34" s="7" t="s">
        <v>160</v>
      </c>
      <c r="I34" s="34">
        <v>15793000</v>
      </c>
      <c r="J34" s="35">
        <v>15.48</v>
      </c>
      <c r="K34" s="6" t="s">
        <v>17</v>
      </c>
      <c r="L34" s="28" t="s">
        <v>16</v>
      </c>
      <c r="M34" s="22">
        <v>10</v>
      </c>
      <c r="N34" s="22">
        <v>40</v>
      </c>
      <c r="O34" s="22">
        <v>20</v>
      </c>
      <c r="P34" s="22">
        <v>10</v>
      </c>
      <c r="Q34" s="22">
        <v>10</v>
      </c>
      <c r="R34" s="36">
        <f t="shared" si="0"/>
        <v>75</v>
      </c>
      <c r="S34" s="25">
        <f t="shared" si="1"/>
        <v>34.230000000000004</v>
      </c>
      <c r="T34" s="22">
        <v>32</v>
      </c>
      <c r="U34" s="26">
        <v>0</v>
      </c>
    </row>
    <row r="35" spans="1:21" ht="72.650000000000006" customHeight="1" x14ac:dyDescent="0.35">
      <c r="A35" s="6" t="s">
        <v>66</v>
      </c>
      <c r="B35" s="6" t="s">
        <v>20</v>
      </c>
      <c r="D35" s="6" t="s">
        <v>31</v>
      </c>
      <c r="E35" s="6" t="s">
        <v>176</v>
      </c>
      <c r="F35" s="6" t="s">
        <v>177</v>
      </c>
      <c r="G35" s="6" t="s">
        <v>178</v>
      </c>
      <c r="H35" s="7" t="s">
        <v>160</v>
      </c>
      <c r="I35" s="34">
        <v>127840000</v>
      </c>
      <c r="J35" s="35">
        <v>16.98</v>
      </c>
      <c r="K35" s="6" t="s">
        <v>17</v>
      </c>
      <c r="L35" s="28" t="s">
        <v>16</v>
      </c>
      <c r="M35" s="22">
        <v>10</v>
      </c>
      <c r="N35" s="22">
        <v>10</v>
      </c>
      <c r="O35" s="22">
        <v>40</v>
      </c>
      <c r="P35" s="22">
        <v>10</v>
      </c>
      <c r="Q35" s="22">
        <v>10</v>
      </c>
      <c r="R35" s="36">
        <f t="shared" ref="R35:R98" si="2">SUM(M35:Q35)*100/120</f>
        <v>66.666666666666671</v>
      </c>
      <c r="S35" s="25">
        <f t="shared" si="1"/>
        <v>33.646666666666668</v>
      </c>
      <c r="T35" s="22">
        <v>33</v>
      </c>
      <c r="U35" s="26">
        <v>0</v>
      </c>
    </row>
    <row r="36" spans="1:21" ht="72.650000000000006" customHeight="1" x14ac:dyDescent="0.35">
      <c r="A36" s="6" t="s">
        <v>291</v>
      </c>
      <c r="B36" s="6" t="s">
        <v>13</v>
      </c>
      <c r="D36" s="6" t="s">
        <v>292</v>
      </c>
      <c r="E36" s="6" t="s">
        <v>229</v>
      </c>
      <c r="F36" s="6" t="s">
        <v>293</v>
      </c>
      <c r="G36" s="6" t="s">
        <v>294</v>
      </c>
      <c r="H36" s="7" t="s">
        <v>160</v>
      </c>
      <c r="I36" s="34">
        <v>7449000</v>
      </c>
      <c r="J36" s="35">
        <v>12.78</v>
      </c>
      <c r="K36" s="6" t="s">
        <v>17</v>
      </c>
      <c r="L36" s="28" t="s">
        <v>16</v>
      </c>
      <c r="M36" s="22">
        <v>0</v>
      </c>
      <c r="N36" s="22">
        <v>40</v>
      </c>
      <c r="O36" s="22">
        <v>40</v>
      </c>
      <c r="P36" s="22">
        <v>10</v>
      </c>
      <c r="Q36" s="22">
        <v>10</v>
      </c>
      <c r="R36" s="36">
        <f t="shared" si="2"/>
        <v>83.333333333333329</v>
      </c>
      <c r="S36" s="25">
        <f t="shared" si="1"/>
        <v>33.61333333333333</v>
      </c>
      <c r="T36" s="22">
        <v>34</v>
      </c>
      <c r="U36" s="26">
        <v>0</v>
      </c>
    </row>
    <row r="37" spans="1:21" ht="72.650000000000006" customHeight="1" x14ac:dyDescent="0.35">
      <c r="A37" s="6" t="s">
        <v>68</v>
      </c>
      <c r="B37" s="6" t="s">
        <v>13</v>
      </c>
      <c r="C37" s="6" t="s">
        <v>69</v>
      </c>
      <c r="D37" s="6" t="s">
        <v>31</v>
      </c>
      <c r="E37" s="6" t="s">
        <v>179</v>
      </c>
      <c r="G37" s="6" t="s">
        <v>70</v>
      </c>
      <c r="H37" s="7" t="s">
        <v>143</v>
      </c>
      <c r="I37" s="34">
        <v>5800000</v>
      </c>
      <c r="J37" s="35">
        <v>16.87</v>
      </c>
      <c r="K37" s="6" t="s">
        <v>17</v>
      </c>
      <c r="L37" s="28" t="s">
        <v>16</v>
      </c>
      <c r="M37" s="22">
        <v>0</v>
      </c>
      <c r="N37" s="22">
        <v>20</v>
      </c>
      <c r="O37" s="22">
        <v>40</v>
      </c>
      <c r="P37" s="22">
        <v>10</v>
      </c>
      <c r="Q37" s="22">
        <v>10</v>
      </c>
      <c r="R37" s="36">
        <f t="shared" si="2"/>
        <v>66.666666666666671</v>
      </c>
      <c r="S37" s="25">
        <f t="shared" si="1"/>
        <v>33.536666666666669</v>
      </c>
      <c r="T37" s="22">
        <v>35</v>
      </c>
      <c r="U37" s="26">
        <v>0</v>
      </c>
    </row>
    <row r="38" spans="1:21" ht="72.650000000000006" customHeight="1" x14ac:dyDescent="0.35">
      <c r="A38" s="6" t="s">
        <v>39</v>
      </c>
      <c r="B38" s="6" t="s">
        <v>20</v>
      </c>
      <c r="D38" s="6" t="s">
        <v>31</v>
      </c>
      <c r="E38" s="6" t="s">
        <v>165</v>
      </c>
      <c r="G38" s="6" t="s">
        <v>166</v>
      </c>
      <c r="H38" s="7" t="s">
        <v>143</v>
      </c>
      <c r="I38" s="34">
        <v>15660000</v>
      </c>
      <c r="J38" s="35">
        <v>16.66</v>
      </c>
      <c r="K38" s="6" t="s">
        <v>28</v>
      </c>
      <c r="L38" s="28" t="s">
        <v>27</v>
      </c>
      <c r="M38" s="22">
        <v>10</v>
      </c>
      <c r="N38" s="22">
        <v>10</v>
      </c>
      <c r="O38" s="22">
        <v>40</v>
      </c>
      <c r="P38" s="22">
        <v>10</v>
      </c>
      <c r="Q38" s="22">
        <v>10</v>
      </c>
      <c r="R38" s="36">
        <f t="shared" si="2"/>
        <v>66.666666666666671</v>
      </c>
      <c r="S38" s="25">
        <f t="shared" si="1"/>
        <v>33.326666666666668</v>
      </c>
      <c r="T38" s="22">
        <v>36</v>
      </c>
      <c r="U38" s="26">
        <v>0</v>
      </c>
    </row>
    <row r="39" spans="1:21" ht="72.650000000000006" customHeight="1" x14ac:dyDescent="0.35">
      <c r="A39" s="6" t="s">
        <v>233</v>
      </c>
      <c r="B39" s="6" t="s">
        <v>13</v>
      </c>
      <c r="D39" s="6" t="s">
        <v>234</v>
      </c>
      <c r="E39" s="6" t="s">
        <v>223</v>
      </c>
      <c r="F39" s="6" t="s">
        <v>235</v>
      </c>
      <c r="G39" s="6" t="s">
        <v>236</v>
      </c>
      <c r="H39" s="7" t="s">
        <v>160</v>
      </c>
      <c r="I39" s="34">
        <v>9218000</v>
      </c>
      <c r="J39" s="35">
        <v>14.56</v>
      </c>
      <c r="K39" s="6" t="s">
        <v>58</v>
      </c>
      <c r="L39" s="28" t="s">
        <v>57</v>
      </c>
      <c r="M39" s="22">
        <v>10</v>
      </c>
      <c r="N39" s="22">
        <v>20</v>
      </c>
      <c r="O39" s="22">
        <v>40</v>
      </c>
      <c r="P39" s="22">
        <v>10</v>
      </c>
      <c r="Q39" s="22">
        <v>10</v>
      </c>
      <c r="R39" s="36">
        <f t="shared" si="2"/>
        <v>75</v>
      </c>
      <c r="S39" s="25">
        <f t="shared" si="1"/>
        <v>33.31</v>
      </c>
      <c r="T39" s="22">
        <v>37</v>
      </c>
      <c r="U39" s="26">
        <v>0</v>
      </c>
    </row>
    <row r="40" spans="1:21" ht="72.650000000000006" customHeight="1" x14ac:dyDescent="0.35">
      <c r="A40" s="6" t="s">
        <v>46</v>
      </c>
      <c r="B40" s="6" t="s">
        <v>20</v>
      </c>
      <c r="C40" s="6" t="s">
        <v>47</v>
      </c>
      <c r="D40" s="6" t="s">
        <v>31</v>
      </c>
      <c r="E40" s="6" t="s">
        <v>167</v>
      </c>
      <c r="G40" s="6" t="s">
        <v>48</v>
      </c>
      <c r="H40" s="7" t="s">
        <v>143</v>
      </c>
      <c r="I40" s="34">
        <v>3335000</v>
      </c>
      <c r="J40" s="35">
        <v>16.190000000000001</v>
      </c>
      <c r="K40" s="6" t="s">
        <v>28</v>
      </c>
      <c r="L40" s="28" t="s">
        <v>27</v>
      </c>
      <c r="M40" s="22">
        <v>10</v>
      </c>
      <c r="N40" s="22">
        <v>10</v>
      </c>
      <c r="O40" s="22">
        <v>40</v>
      </c>
      <c r="P40" s="22">
        <v>10</v>
      </c>
      <c r="Q40" s="22">
        <v>10</v>
      </c>
      <c r="R40" s="36">
        <f t="shared" si="2"/>
        <v>66.666666666666671</v>
      </c>
      <c r="S40" s="25">
        <f t="shared" si="1"/>
        <v>32.856666666666669</v>
      </c>
      <c r="T40" s="22">
        <v>38</v>
      </c>
      <c r="U40" s="26">
        <v>0</v>
      </c>
    </row>
    <row r="41" spans="1:21" ht="72.650000000000006" customHeight="1" x14ac:dyDescent="0.35">
      <c r="A41" s="6" t="s">
        <v>254</v>
      </c>
      <c r="B41" s="6" t="s">
        <v>13</v>
      </c>
      <c r="D41" s="6" t="s">
        <v>255</v>
      </c>
      <c r="E41" s="6" t="s">
        <v>256</v>
      </c>
      <c r="F41" s="6" t="s">
        <v>257</v>
      </c>
      <c r="G41" s="6" t="s">
        <v>258</v>
      </c>
      <c r="H41" s="7" t="s">
        <v>160</v>
      </c>
      <c r="I41" s="34">
        <v>9178000</v>
      </c>
      <c r="J41" s="35">
        <v>14</v>
      </c>
      <c r="K41" s="6" t="s">
        <v>17</v>
      </c>
      <c r="L41" s="28" t="s">
        <v>16</v>
      </c>
      <c r="M41" s="22">
        <v>10</v>
      </c>
      <c r="N41" s="22">
        <v>20</v>
      </c>
      <c r="O41" s="22">
        <v>40</v>
      </c>
      <c r="P41" s="22">
        <v>10</v>
      </c>
      <c r="Q41" s="22">
        <v>10</v>
      </c>
      <c r="R41" s="36">
        <f t="shared" si="2"/>
        <v>75</v>
      </c>
      <c r="S41" s="25">
        <f t="shared" si="1"/>
        <v>32.75</v>
      </c>
      <c r="T41" s="22">
        <v>39</v>
      </c>
      <c r="U41" s="26">
        <v>0</v>
      </c>
    </row>
    <row r="42" spans="1:21" ht="72.650000000000006" customHeight="1" x14ac:dyDescent="0.35">
      <c r="A42" s="6" t="s">
        <v>287</v>
      </c>
      <c r="B42" s="6" t="s">
        <v>13</v>
      </c>
      <c r="D42" s="6" t="s">
        <v>288</v>
      </c>
      <c r="E42" s="6" t="s">
        <v>25</v>
      </c>
      <c r="F42" s="6" t="s">
        <v>289</v>
      </c>
      <c r="G42" s="6" t="s">
        <v>290</v>
      </c>
      <c r="H42" s="7" t="s">
        <v>160</v>
      </c>
      <c r="I42" s="34">
        <v>11749000</v>
      </c>
      <c r="J42" s="35">
        <v>13.82</v>
      </c>
      <c r="K42" s="6" t="s">
        <v>28</v>
      </c>
      <c r="L42" s="28" t="s">
        <v>27</v>
      </c>
      <c r="M42" s="22">
        <v>0</v>
      </c>
      <c r="N42" s="22">
        <v>40</v>
      </c>
      <c r="O42" s="22">
        <v>30</v>
      </c>
      <c r="P42" s="22">
        <v>10</v>
      </c>
      <c r="Q42" s="22">
        <v>10</v>
      </c>
      <c r="R42" s="36">
        <f t="shared" si="2"/>
        <v>75</v>
      </c>
      <c r="S42" s="25">
        <f t="shared" si="1"/>
        <v>32.57</v>
      </c>
      <c r="T42" s="22">
        <v>40</v>
      </c>
      <c r="U42" s="26">
        <v>0</v>
      </c>
    </row>
    <row r="43" spans="1:21" ht="72.650000000000006" customHeight="1" x14ac:dyDescent="0.35">
      <c r="A43" s="6" t="s">
        <v>277</v>
      </c>
      <c r="B43" s="6" t="s">
        <v>13</v>
      </c>
      <c r="D43" s="6" t="s">
        <v>222</v>
      </c>
      <c r="E43" s="6" t="s">
        <v>278</v>
      </c>
      <c r="F43" s="6" t="s">
        <v>279</v>
      </c>
      <c r="G43" s="6" t="s">
        <v>280</v>
      </c>
      <c r="H43" s="7" t="s">
        <v>160</v>
      </c>
      <c r="I43" s="34">
        <v>22360000</v>
      </c>
      <c r="J43" s="35">
        <v>13.19</v>
      </c>
      <c r="K43" s="6" t="s">
        <v>28</v>
      </c>
      <c r="L43" s="28" t="s">
        <v>27</v>
      </c>
      <c r="M43" s="22">
        <v>0</v>
      </c>
      <c r="N43" s="22">
        <v>30</v>
      </c>
      <c r="O43" s="22">
        <v>40</v>
      </c>
      <c r="P43" s="22">
        <v>10</v>
      </c>
      <c r="Q43" s="22">
        <v>10</v>
      </c>
      <c r="R43" s="36">
        <f t="shared" si="2"/>
        <v>75</v>
      </c>
      <c r="S43" s="25">
        <f t="shared" si="1"/>
        <v>31.939999999999998</v>
      </c>
      <c r="T43" s="22">
        <v>41</v>
      </c>
      <c r="U43" s="26">
        <v>0</v>
      </c>
    </row>
    <row r="44" spans="1:21" ht="72.650000000000006" customHeight="1" x14ac:dyDescent="0.35">
      <c r="A44" s="6" t="s">
        <v>248</v>
      </c>
      <c r="B44" s="6" t="s">
        <v>13</v>
      </c>
      <c r="D44" s="6" t="s">
        <v>249</v>
      </c>
      <c r="E44" s="6" t="s">
        <v>250</v>
      </c>
      <c r="F44" s="6" t="s">
        <v>251</v>
      </c>
      <c r="G44" s="6" t="s">
        <v>252</v>
      </c>
      <c r="H44" s="7" t="s">
        <v>226</v>
      </c>
      <c r="I44" s="34">
        <v>8722000</v>
      </c>
      <c r="J44" s="35">
        <v>14.6</v>
      </c>
      <c r="K44" s="6" t="s">
        <v>17</v>
      </c>
      <c r="L44" s="28" t="s">
        <v>253</v>
      </c>
      <c r="M44" s="22">
        <v>10</v>
      </c>
      <c r="N44" s="22">
        <v>10</v>
      </c>
      <c r="O44" s="22">
        <v>40</v>
      </c>
      <c r="P44" s="22">
        <v>10</v>
      </c>
      <c r="Q44" s="22">
        <v>10</v>
      </c>
      <c r="R44" s="36">
        <f t="shared" si="2"/>
        <v>66.666666666666671</v>
      </c>
      <c r="S44" s="25">
        <f t="shared" si="1"/>
        <v>31.266666666666666</v>
      </c>
      <c r="T44" s="22">
        <v>42</v>
      </c>
      <c r="U44" s="26">
        <v>0</v>
      </c>
    </row>
    <row r="45" spans="1:21" ht="72.650000000000006" customHeight="1" x14ac:dyDescent="0.35">
      <c r="A45" s="6" t="s">
        <v>424</v>
      </c>
      <c r="B45" s="6" t="s">
        <v>91</v>
      </c>
      <c r="D45" s="6" t="s">
        <v>425</v>
      </c>
      <c r="E45" s="6" t="s">
        <v>426</v>
      </c>
      <c r="F45" s="6" t="s">
        <v>427</v>
      </c>
      <c r="G45" s="6" t="s">
        <v>428</v>
      </c>
      <c r="H45" s="7" t="s">
        <v>232</v>
      </c>
      <c r="I45" s="34">
        <v>7574000</v>
      </c>
      <c r="J45" s="35">
        <v>12.3</v>
      </c>
      <c r="K45" s="6" t="s">
        <v>17</v>
      </c>
      <c r="L45" s="28" t="s">
        <v>16</v>
      </c>
      <c r="M45" s="22">
        <v>0</v>
      </c>
      <c r="N45" s="22">
        <v>30</v>
      </c>
      <c r="O45" s="22">
        <v>40</v>
      </c>
      <c r="P45" s="22">
        <v>10</v>
      </c>
      <c r="Q45" s="22">
        <v>10</v>
      </c>
      <c r="R45" s="36">
        <f t="shared" si="2"/>
        <v>75</v>
      </c>
      <c r="S45" s="25">
        <f t="shared" si="1"/>
        <v>31.05</v>
      </c>
      <c r="T45" s="22">
        <v>43</v>
      </c>
      <c r="U45" s="26">
        <v>0</v>
      </c>
    </row>
    <row r="46" spans="1:21" ht="72.650000000000006" customHeight="1" x14ac:dyDescent="0.35">
      <c r="A46" s="6" t="s">
        <v>429</v>
      </c>
      <c r="B46" s="6" t="s">
        <v>91</v>
      </c>
      <c r="C46" s="6" t="s">
        <v>430</v>
      </c>
      <c r="D46" s="6" t="s">
        <v>431</v>
      </c>
      <c r="E46" s="6" t="s">
        <v>432</v>
      </c>
      <c r="F46" s="6" t="s">
        <v>433</v>
      </c>
      <c r="G46" s="6" t="s">
        <v>434</v>
      </c>
      <c r="H46" s="7" t="s">
        <v>226</v>
      </c>
      <c r="I46" s="34">
        <v>9809000</v>
      </c>
      <c r="J46" s="35">
        <v>14.29</v>
      </c>
      <c r="K46" s="6" t="s">
        <v>28</v>
      </c>
      <c r="L46" s="28" t="s">
        <v>27</v>
      </c>
      <c r="M46" s="22">
        <v>10</v>
      </c>
      <c r="N46" s="22">
        <v>10</v>
      </c>
      <c r="O46" s="22">
        <v>40</v>
      </c>
      <c r="P46" s="22">
        <v>10</v>
      </c>
      <c r="Q46" s="22">
        <v>10</v>
      </c>
      <c r="R46" s="36">
        <f t="shared" si="2"/>
        <v>66.666666666666671</v>
      </c>
      <c r="S46" s="25">
        <f t="shared" si="1"/>
        <v>30.956666666666667</v>
      </c>
      <c r="T46" s="22">
        <v>44</v>
      </c>
      <c r="U46" s="26">
        <v>0</v>
      </c>
    </row>
    <row r="47" spans="1:21" ht="72.650000000000006" customHeight="1" x14ac:dyDescent="0.35">
      <c r="A47" s="6" t="s">
        <v>213</v>
      </c>
      <c r="B47" s="6" t="s">
        <v>13</v>
      </c>
      <c r="C47" s="6" t="s">
        <v>214</v>
      </c>
      <c r="D47" s="6" t="s">
        <v>215</v>
      </c>
      <c r="E47" s="6" t="s">
        <v>216</v>
      </c>
      <c r="F47" s="6" t="s">
        <v>217</v>
      </c>
      <c r="G47" s="6" t="s">
        <v>218</v>
      </c>
      <c r="H47" s="7" t="s">
        <v>160</v>
      </c>
      <c r="I47" s="34">
        <v>108614000</v>
      </c>
      <c r="J47" s="35">
        <v>13.85</v>
      </c>
      <c r="K47" s="6" t="s">
        <v>28</v>
      </c>
      <c r="L47" s="28" t="s">
        <v>27</v>
      </c>
      <c r="M47" s="22">
        <v>10</v>
      </c>
      <c r="N47" s="22">
        <v>30</v>
      </c>
      <c r="O47" s="22">
        <v>20</v>
      </c>
      <c r="P47" s="22">
        <v>10</v>
      </c>
      <c r="Q47" s="22">
        <v>10</v>
      </c>
      <c r="R47" s="36">
        <f t="shared" si="2"/>
        <v>66.666666666666671</v>
      </c>
      <c r="S47" s="25">
        <f t="shared" si="1"/>
        <v>30.516666666666666</v>
      </c>
      <c r="T47" s="22">
        <v>45</v>
      </c>
      <c r="U47" s="26">
        <v>0</v>
      </c>
    </row>
    <row r="48" spans="1:21" ht="72.650000000000006" customHeight="1" x14ac:dyDescent="0.35">
      <c r="A48" s="6" t="s">
        <v>221</v>
      </c>
      <c r="B48" s="6" t="s">
        <v>13</v>
      </c>
      <c r="D48" s="6" t="s">
        <v>222</v>
      </c>
      <c r="E48" s="6" t="s">
        <v>223</v>
      </c>
      <c r="F48" s="6" t="s">
        <v>224</v>
      </c>
      <c r="G48" s="6" t="s">
        <v>225</v>
      </c>
      <c r="H48" s="7" t="s">
        <v>226</v>
      </c>
      <c r="I48" s="34">
        <v>106892000</v>
      </c>
      <c r="J48" s="35">
        <v>13.84</v>
      </c>
      <c r="K48" s="6" t="s">
        <v>58</v>
      </c>
      <c r="L48" s="28" t="s">
        <v>57</v>
      </c>
      <c r="M48" s="22">
        <v>0</v>
      </c>
      <c r="N48" s="22">
        <v>30</v>
      </c>
      <c r="O48" s="22">
        <v>30</v>
      </c>
      <c r="P48" s="22">
        <v>10</v>
      </c>
      <c r="Q48" s="22">
        <v>10</v>
      </c>
      <c r="R48" s="36">
        <f t="shared" si="2"/>
        <v>66.666666666666671</v>
      </c>
      <c r="S48" s="25">
        <f t="shared" si="1"/>
        <v>30.506666666666668</v>
      </c>
      <c r="T48" s="22">
        <v>46</v>
      </c>
      <c r="U48" s="26">
        <v>0</v>
      </c>
    </row>
    <row r="49" spans="1:21" ht="72.650000000000006" customHeight="1" x14ac:dyDescent="0.35">
      <c r="A49" s="6" t="s">
        <v>273</v>
      </c>
      <c r="B49" s="6" t="s">
        <v>13</v>
      </c>
      <c r="D49" s="6" t="s">
        <v>88</v>
      </c>
      <c r="E49" s="6" t="s">
        <v>274</v>
      </c>
      <c r="F49" s="6" t="s">
        <v>275</v>
      </c>
      <c r="G49" s="6" t="s">
        <v>276</v>
      </c>
      <c r="H49" s="7" t="s">
        <v>232</v>
      </c>
      <c r="I49" s="34">
        <v>1596000</v>
      </c>
      <c r="J49" s="35">
        <v>13.55</v>
      </c>
      <c r="K49" s="6" t="s">
        <v>17</v>
      </c>
      <c r="L49" s="28" t="s">
        <v>16</v>
      </c>
      <c r="M49" s="22">
        <v>10</v>
      </c>
      <c r="N49" s="22">
        <v>10</v>
      </c>
      <c r="O49" s="22">
        <v>40</v>
      </c>
      <c r="P49" s="22">
        <v>10</v>
      </c>
      <c r="Q49" s="22">
        <v>10</v>
      </c>
      <c r="R49" s="36">
        <f t="shared" si="2"/>
        <v>66.666666666666671</v>
      </c>
      <c r="S49" s="25">
        <f t="shared" si="1"/>
        <v>30.216666666666669</v>
      </c>
      <c r="T49" s="22">
        <v>47</v>
      </c>
      <c r="U49" s="26">
        <v>0</v>
      </c>
    </row>
    <row r="50" spans="1:21" ht="72.650000000000006" customHeight="1" x14ac:dyDescent="0.35">
      <c r="A50" s="6" t="s">
        <v>284</v>
      </c>
      <c r="B50" s="6" t="s">
        <v>13</v>
      </c>
      <c r="D50" s="6" t="s">
        <v>88</v>
      </c>
      <c r="E50" s="6" t="s">
        <v>285</v>
      </c>
      <c r="F50" s="6" t="s">
        <v>274</v>
      </c>
      <c r="G50" s="6" t="s">
        <v>286</v>
      </c>
      <c r="H50" s="7" t="s">
        <v>160</v>
      </c>
      <c r="I50" s="34">
        <v>23462000</v>
      </c>
      <c r="J50" s="35">
        <v>13.55</v>
      </c>
      <c r="K50" s="6" t="s">
        <v>17</v>
      </c>
      <c r="L50" s="28" t="s">
        <v>16</v>
      </c>
      <c r="M50" s="22">
        <v>10</v>
      </c>
      <c r="N50" s="22">
        <v>10</v>
      </c>
      <c r="O50" s="22">
        <v>40</v>
      </c>
      <c r="P50" s="22">
        <v>10</v>
      </c>
      <c r="Q50" s="22">
        <v>10</v>
      </c>
      <c r="R50" s="36">
        <f t="shared" si="2"/>
        <v>66.666666666666671</v>
      </c>
      <c r="S50" s="25">
        <f t="shared" si="1"/>
        <v>30.216666666666669</v>
      </c>
      <c r="T50" s="22">
        <v>48</v>
      </c>
      <c r="U50" s="26">
        <v>0</v>
      </c>
    </row>
    <row r="51" spans="1:21" ht="72.650000000000006" customHeight="1" x14ac:dyDescent="0.35">
      <c r="A51" s="6" t="s">
        <v>207</v>
      </c>
      <c r="B51" s="6" t="s">
        <v>20</v>
      </c>
      <c r="C51" s="6" t="s">
        <v>208</v>
      </c>
      <c r="D51" s="6" t="s">
        <v>51</v>
      </c>
      <c r="E51" s="6" t="s">
        <v>209</v>
      </c>
      <c r="F51" s="6" t="s">
        <v>210</v>
      </c>
      <c r="G51" s="6" t="s">
        <v>211</v>
      </c>
      <c r="H51" s="7" t="s">
        <v>212</v>
      </c>
      <c r="I51" s="34">
        <v>26500000</v>
      </c>
      <c r="J51" s="35">
        <v>12.47</v>
      </c>
      <c r="K51" s="6" t="s">
        <v>17</v>
      </c>
      <c r="L51" s="28" t="s">
        <v>16</v>
      </c>
      <c r="M51" s="22">
        <v>0</v>
      </c>
      <c r="N51" s="22">
        <v>20</v>
      </c>
      <c r="O51" s="22">
        <v>40</v>
      </c>
      <c r="P51" s="22">
        <v>10</v>
      </c>
      <c r="Q51" s="22">
        <v>10</v>
      </c>
      <c r="R51" s="36">
        <f t="shared" si="2"/>
        <v>66.666666666666671</v>
      </c>
      <c r="S51" s="25">
        <f t="shared" si="1"/>
        <v>29.13666666666667</v>
      </c>
      <c r="T51" s="22">
        <v>49</v>
      </c>
      <c r="U51" s="26">
        <v>0</v>
      </c>
    </row>
    <row r="52" spans="1:21" ht="72.650000000000006" customHeight="1" x14ac:dyDescent="0.35">
      <c r="A52" s="6" t="s">
        <v>219</v>
      </c>
      <c r="B52" s="6" t="s">
        <v>20</v>
      </c>
      <c r="C52" s="6" t="s">
        <v>220</v>
      </c>
      <c r="D52" s="6" t="s">
        <v>51</v>
      </c>
      <c r="E52" s="6" t="s">
        <v>169</v>
      </c>
      <c r="F52" s="6" t="s">
        <v>209</v>
      </c>
      <c r="G52" s="6" t="s">
        <v>52</v>
      </c>
      <c r="H52" s="7" t="s">
        <v>160</v>
      </c>
      <c r="I52" s="34">
        <v>70500000</v>
      </c>
      <c r="J52" s="35">
        <v>13.96</v>
      </c>
      <c r="K52" s="6" t="s">
        <v>17</v>
      </c>
      <c r="L52" s="28" t="s">
        <v>16</v>
      </c>
      <c r="M52" s="22">
        <v>0</v>
      </c>
      <c r="N52" s="22">
        <v>20</v>
      </c>
      <c r="O52" s="22">
        <v>30</v>
      </c>
      <c r="P52" s="22">
        <v>10</v>
      </c>
      <c r="Q52" s="22">
        <v>10</v>
      </c>
      <c r="R52" s="36">
        <f t="shared" si="2"/>
        <v>58.333333333333336</v>
      </c>
      <c r="S52" s="25">
        <f t="shared" si="1"/>
        <v>28.543333333333337</v>
      </c>
      <c r="T52" s="22">
        <v>50</v>
      </c>
      <c r="U52" s="26">
        <v>0</v>
      </c>
    </row>
    <row r="53" spans="1:21" ht="72.650000000000006" customHeight="1" x14ac:dyDescent="0.35">
      <c r="A53" s="6" t="s">
        <v>435</v>
      </c>
      <c r="B53" s="6" t="s">
        <v>91</v>
      </c>
      <c r="D53" s="6" t="s">
        <v>436</v>
      </c>
      <c r="E53" s="6" t="s">
        <v>25</v>
      </c>
      <c r="F53" s="6" t="s">
        <v>437</v>
      </c>
      <c r="G53" s="6" t="s">
        <v>438</v>
      </c>
      <c r="H53" s="7" t="s">
        <v>160</v>
      </c>
      <c r="I53" s="34">
        <v>7719000</v>
      </c>
      <c r="J53" s="35">
        <v>13.72</v>
      </c>
      <c r="K53" s="6" t="s">
        <v>58</v>
      </c>
      <c r="L53" s="28" t="s">
        <v>57</v>
      </c>
      <c r="M53" s="22">
        <v>0</v>
      </c>
      <c r="N53" s="22">
        <v>30</v>
      </c>
      <c r="O53" s="22">
        <v>20</v>
      </c>
      <c r="P53" s="22">
        <v>10</v>
      </c>
      <c r="Q53" s="22">
        <v>10</v>
      </c>
      <c r="R53" s="36">
        <f t="shared" si="2"/>
        <v>58.333333333333336</v>
      </c>
      <c r="S53" s="25">
        <f t="shared" si="1"/>
        <v>28.303333333333335</v>
      </c>
      <c r="T53" s="22">
        <v>51</v>
      </c>
      <c r="U53" s="26">
        <v>0</v>
      </c>
    </row>
    <row r="54" spans="1:21" ht="72.650000000000006" customHeight="1" x14ac:dyDescent="0.35">
      <c r="A54" s="6" t="s">
        <v>281</v>
      </c>
      <c r="B54" s="6" t="s">
        <v>13</v>
      </c>
      <c r="D54" s="6" t="s">
        <v>35</v>
      </c>
      <c r="E54" s="6" t="s">
        <v>25</v>
      </c>
      <c r="F54" s="6" t="s">
        <v>282</v>
      </c>
      <c r="G54" s="6" t="s">
        <v>283</v>
      </c>
      <c r="H54" s="7" t="s">
        <v>160</v>
      </c>
      <c r="I54" s="34">
        <v>14257000</v>
      </c>
      <c r="J54" s="35">
        <v>13.68</v>
      </c>
      <c r="K54" s="6" t="s">
        <v>17</v>
      </c>
      <c r="L54" s="28" t="s">
        <v>16</v>
      </c>
      <c r="M54" s="22">
        <v>10</v>
      </c>
      <c r="N54" s="22">
        <v>10</v>
      </c>
      <c r="O54" s="22">
        <v>30</v>
      </c>
      <c r="P54" s="22">
        <v>10</v>
      </c>
      <c r="Q54" s="22">
        <v>10</v>
      </c>
      <c r="R54" s="36">
        <f t="shared" si="2"/>
        <v>58.333333333333336</v>
      </c>
      <c r="S54" s="25">
        <f t="shared" si="1"/>
        <v>28.263333333333335</v>
      </c>
      <c r="T54" s="22">
        <v>52</v>
      </c>
      <c r="U54" s="26">
        <v>0</v>
      </c>
    </row>
    <row r="55" spans="1:21" ht="72.650000000000006" customHeight="1" x14ac:dyDescent="0.35">
      <c r="A55" s="6" t="s">
        <v>264</v>
      </c>
      <c r="B55" s="6" t="s">
        <v>13</v>
      </c>
      <c r="C55" s="6" t="s">
        <v>265</v>
      </c>
      <c r="D55" s="6" t="s">
        <v>55</v>
      </c>
      <c r="E55" s="6" t="s">
        <v>170</v>
      </c>
      <c r="F55" s="6" t="s">
        <v>186</v>
      </c>
      <c r="G55" s="6" t="s">
        <v>266</v>
      </c>
      <c r="H55" s="7" t="s">
        <v>160</v>
      </c>
      <c r="I55" s="34">
        <v>89694000</v>
      </c>
      <c r="J55" s="35">
        <v>12.76</v>
      </c>
      <c r="K55" s="6" t="s">
        <v>58</v>
      </c>
      <c r="L55" s="28" t="s">
        <v>57</v>
      </c>
      <c r="M55" s="22">
        <v>0</v>
      </c>
      <c r="N55" s="22">
        <v>20</v>
      </c>
      <c r="O55" s="22">
        <v>30</v>
      </c>
      <c r="P55" s="22">
        <v>10</v>
      </c>
      <c r="Q55" s="22">
        <v>10</v>
      </c>
      <c r="R55" s="36">
        <f t="shared" si="2"/>
        <v>58.333333333333336</v>
      </c>
      <c r="S55" s="25">
        <f t="shared" si="1"/>
        <v>27.343333333333334</v>
      </c>
      <c r="T55" s="22">
        <v>53</v>
      </c>
      <c r="U55" s="26">
        <v>0</v>
      </c>
    </row>
    <row r="56" spans="1:21" ht="72.650000000000006" customHeight="1" x14ac:dyDescent="0.35">
      <c r="A56" s="6" t="s">
        <v>439</v>
      </c>
      <c r="B56" s="6" t="s">
        <v>91</v>
      </c>
      <c r="D56" s="6" t="s">
        <v>440</v>
      </c>
      <c r="E56" s="6" t="s">
        <v>146</v>
      </c>
      <c r="F56" s="6" t="s">
        <v>441</v>
      </c>
      <c r="G56" s="6" t="s">
        <v>442</v>
      </c>
      <c r="H56" s="7" t="s">
        <v>232</v>
      </c>
      <c r="I56" s="34">
        <v>5814000</v>
      </c>
      <c r="J56" s="35">
        <v>10.58</v>
      </c>
      <c r="K56" s="6" t="s">
        <v>17</v>
      </c>
      <c r="L56" s="28" t="s">
        <v>16</v>
      </c>
      <c r="M56" s="22">
        <v>0</v>
      </c>
      <c r="N56" s="22">
        <v>20</v>
      </c>
      <c r="O56" s="22">
        <v>40</v>
      </c>
      <c r="P56" s="22">
        <v>10</v>
      </c>
      <c r="Q56" s="22">
        <v>10</v>
      </c>
      <c r="R56" s="36">
        <f t="shared" si="2"/>
        <v>66.666666666666671</v>
      </c>
      <c r="S56" s="25">
        <f t="shared" si="1"/>
        <v>27.24666666666667</v>
      </c>
      <c r="T56" s="22">
        <v>54</v>
      </c>
      <c r="U56" s="26">
        <v>0</v>
      </c>
    </row>
    <row r="57" spans="1:21" ht="72.650000000000006" customHeight="1" x14ac:dyDescent="0.35">
      <c r="A57" s="6" t="s">
        <v>443</v>
      </c>
      <c r="B57" s="6" t="s">
        <v>91</v>
      </c>
      <c r="D57" s="6" t="s">
        <v>444</v>
      </c>
      <c r="E57" s="6" t="s">
        <v>274</v>
      </c>
      <c r="F57" s="6" t="s">
        <v>445</v>
      </c>
      <c r="G57" s="6" t="s">
        <v>446</v>
      </c>
      <c r="H57" s="7" t="s">
        <v>232</v>
      </c>
      <c r="I57" s="34">
        <v>3896000</v>
      </c>
      <c r="J57" s="35">
        <v>10.33</v>
      </c>
      <c r="K57" s="6" t="s">
        <v>17</v>
      </c>
      <c r="L57" s="28" t="s">
        <v>16</v>
      </c>
      <c r="M57" s="22">
        <v>0</v>
      </c>
      <c r="N57" s="22">
        <v>20</v>
      </c>
      <c r="O57" s="22">
        <v>40</v>
      </c>
      <c r="P57" s="22">
        <v>10</v>
      </c>
      <c r="Q57" s="22">
        <v>10</v>
      </c>
      <c r="R57" s="36">
        <f t="shared" si="2"/>
        <v>66.666666666666671</v>
      </c>
      <c r="S57" s="25">
        <f t="shared" si="1"/>
        <v>26.99666666666667</v>
      </c>
      <c r="T57" s="22">
        <v>55</v>
      </c>
      <c r="U57" s="26">
        <v>0</v>
      </c>
    </row>
    <row r="58" spans="1:21" ht="72.650000000000006" customHeight="1" x14ac:dyDescent="0.35">
      <c r="A58" s="6" t="s">
        <v>447</v>
      </c>
      <c r="B58" s="6" t="s">
        <v>91</v>
      </c>
      <c r="D58" s="6" t="s">
        <v>448</v>
      </c>
      <c r="E58" s="6" t="s">
        <v>170</v>
      </c>
      <c r="F58" s="6" t="s">
        <v>449</v>
      </c>
      <c r="G58" s="6" t="s">
        <v>450</v>
      </c>
      <c r="H58" s="7" t="s">
        <v>232</v>
      </c>
      <c r="I58" s="34">
        <v>2850000</v>
      </c>
      <c r="J58" s="35">
        <v>10.17</v>
      </c>
      <c r="K58" s="6" t="s">
        <v>58</v>
      </c>
      <c r="L58" s="28" t="s">
        <v>57</v>
      </c>
      <c r="M58" s="22">
        <v>0</v>
      </c>
      <c r="N58" s="22">
        <v>30</v>
      </c>
      <c r="O58" s="22">
        <v>30</v>
      </c>
      <c r="P58" s="22">
        <v>10</v>
      </c>
      <c r="Q58" s="22">
        <v>10</v>
      </c>
      <c r="R58" s="36">
        <f t="shared" si="2"/>
        <v>66.666666666666671</v>
      </c>
      <c r="S58" s="25">
        <f t="shared" si="1"/>
        <v>26.836666666666666</v>
      </c>
      <c r="T58" s="22">
        <v>56</v>
      </c>
      <c r="U58" s="26">
        <v>0</v>
      </c>
    </row>
    <row r="59" spans="1:21" ht="72.650000000000006" customHeight="1" x14ac:dyDescent="0.35">
      <c r="A59" s="6" t="s">
        <v>451</v>
      </c>
      <c r="B59" s="6" t="s">
        <v>91</v>
      </c>
      <c r="C59" s="6" t="s">
        <v>452</v>
      </c>
      <c r="D59" s="6" t="s">
        <v>453</v>
      </c>
      <c r="E59" s="6" t="s">
        <v>454</v>
      </c>
      <c r="F59" s="6" t="s">
        <v>455</v>
      </c>
      <c r="G59" s="6" t="s">
        <v>456</v>
      </c>
      <c r="H59" s="7" t="s">
        <v>272</v>
      </c>
      <c r="I59" s="34">
        <v>39524000</v>
      </c>
      <c r="J59" s="35">
        <v>9.48</v>
      </c>
      <c r="K59" s="6" t="s">
        <v>28</v>
      </c>
      <c r="L59" s="28" t="s">
        <v>27</v>
      </c>
      <c r="M59" s="22">
        <v>0</v>
      </c>
      <c r="N59" s="22">
        <v>20</v>
      </c>
      <c r="O59" s="22">
        <v>40</v>
      </c>
      <c r="P59" s="22">
        <v>10</v>
      </c>
      <c r="Q59" s="22">
        <v>10</v>
      </c>
      <c r="R59" s="36">
        <f t="shared" si="2"/>
        <v>66.666666666666671</v>
      </c>
      <c r="S59" s="25">
        <f t="shared" si="1"/>
        <v>26.146666666666668</v>
      </c>
      <c r="T59" s="22">
        <v>57</v>
      </c>
      <c r="U59" s="26">
        <v>0</v>
      </c>
    </row>
    <row r="60" spans="1:21" ht="72.650000000000006" customHeight="1" x14ac:dyDescent="0.35">
      <c r="A60" s="6" t="s">
        <v>301</v>
      </c>
      <c r="B60" s="6" t="s">
        <v>13</v>
      </c>
      <c r="C60" s="6" t="s">
        <v>302</v>
      </c>
      <c r="D60" s="6" t="s">
        <v>64</v>
      </c>
      <c r="E60" s="6" t="s">
        <v>303</v>
      </c>
      <c r="F60" s="6" t="s">
        <v>180</v>
      </c>
      <c r="G60" s="6" t="s">
        <v>65</v>
      </c>
      <c r="H60" s="7" t="s">
        <v>160</v>
      </c>
      <c r="I60" s="34">
        <v>33218000</v>
      </c>
      <c r="J60" s="35">
        <v>11.52</v>
      </c>
      <c r="K60" s="6" t="s">
        <v>17</v>
      </c>
      <c r="L60" s="28" t="s">
        <v>16</v>
      </c>
      <c r="M60" s="22">
        <v>0</v>
      </c>
      <c r="N60" s="22">
        <v>20</v>
      </c>
      <c r="O60" s="22">
        <v>30</v>
      </c>
      <c r="P60" s="22">
        <v>10</v>
      </c>
      <c r="Q60" s="22">
        <v>10</v>
      </c>
      <c r="R60" s="36">
        <f t="shared" si="2"/>
        <v>58.333333333333336</v>
      </c>
      <c r="S60" s="25">
        <f t="shared" si="1"/>
        <v>26.103333333333332</v>
      </c>
      <c r="T60" s="22">
        <v>58</v>
      </c>
      <c r="U60" s="26">
        <v>0</v>
      </c>
    </row>
    <row r="61" spans="1:21" ht="72.650000000000006" customHeight="1" x14ac:dyDescent="0.35">
      <c r="A61" s="6" t="s">
        <v>267</v>
      </c>
      <c r="B61" s="6" t="s">
        <v>20</v>
      </c>
      <c r="C61" s="6" t="s">
        <v>268</v>
      </c>
      <c r="D61" s="6" t="s">
        <v>269</v>
      </c>
      <c r="E61" s="6" t="s">
        <v>270</v>
      </c>
      <c r="F61" s="6" t="s">
        <v>240</v>
      </c>
      <c r="G61" s="6" t="s">
        <v>271</v>
      </c>
      <c r="H61" s="7" t="s">
        <v>272</v>
      </c>
      <c r="I61" s="34">
        <v>119200000</v>
      </c>
      <c r="J61" s="35">
        <v>13.55</v>
      </c>
      <c r="K61" s="6" t="s">
        <v>58</v>
      </c>
      <c r="L61" s="28" t="s">
        <v>100</v>
      </c>
      <c r="M61" s="22">
        <v>0</v>
      </c>
      <c r="N61" s="22">
        <v>30</v>
      </c>
      <c r="O61" s="22">
        <v>10</v>
      </c>
      <c r="P61" s="22">
        <v>10</v>
      </c>
      <c r="Q61" s="22">
        <v>10</v>
      </c>
      <c r="R61" s="36">
        <f t="shared" si="2"/>
        <v>50</v>
      </c>
      <c r="S61" s="25">
        <f t="shared" si="1"/>
        <v>26.05</v>
      </c>
      <c r="T61" s="22">
        <v>59</v>
      </c>
      <c r="U61" s="26">
        <v>0</v>
      </c>
    </row>
    <row r="62" spans="1:21" ht="72.650000000000006" customHeight="1" x14ac:dyDescent="0.35">
      <c r="A62" s="6" t="s">
        <v>457</v>
      </c>
      <c r="B62" s="6" t="s">
        <v>91</v>
      </c>
      <c r="C62" s="6" t="s">
        <v>458</v>
      </c>
      <c r="D62" s="6" t="s">
        <v>459</v>
      </c>
      <c r="E62" s="6" t="s">
        <v>460</v>
      </c>
      <c r="F62" s="6" t="s">
        <v>461</v>
      </c>
      <c r="G62" s="6" t="s">
        <v>462</v>
      </c>
      <c r="H62" s="7" t="s">
        <v>272</v>
      </c>
      <c r="I62" s="34">
        <v>73991000</v>
      </c>
      <c r="J62" s="35">
        <v>13.53</v>
      </c>
      <c r="K62" s="6" t="s">
        <v>17</v>
      </c>
      <c r="L62" s="28" t="s">
        <v>16</v>
      </c>
      <c r="M62" s="22">
        <v>10</v>
      </c>
      <c r="N62" s="22">
        <v>30</v>
      </c>
      <c r="O62" s="22">
        <v>0</v>
      </c>
      <c r="P62" s="22">
        <v>10</v>
      </c>
      <c r="Q62" s="22">
        <v>10</v>
      </c>
      <c r="R62" s="36">
        <f t="shared" si="2"/>
        <v>50</v>
      </c>
      <c r="S62" s="25">
        <f t="shared" si="1"/>
        <v>26.03</v>
      </c>
      <c r="T62" s="22">
        <v>60</v>
      </c>
      <c r="U62" s="26">
        <v>0</v>
      </c>
    </row>
    <row r="63" spans="1:21" ht="72.650000000000006" customHeight="1" x14ac:dyDescent="0.35">
      <c r="A63" s="6" t="s">
        <v>237</v>
      </c>
      <c r="B63" s="6" t="s">
        <v>20</v>
      </c>
      <c r="C63" s="6" t="s">
        <v>238</v>
      </c>
      <c r="D63" s="6" t="s">
        <v>239</v>
      </c>
      <c r="E63" s="6" t="s">
        <v>240</v>
      </c>
      <c r="F63" s="6" t="s">
        <v>241</v>
      </c>
      <c r="G63" s="6" t="s">
        <v>242</v>
      </c>
      <c r="H63" s="7" t="s">
        <v>226</v>
      </c>
      <c r="I63" s="34">
        <v>76200000</v>
      </c>
      <c r="J63" s="35">
        <v>14.32</v>
      </c>
      <c r="K63" s="6" t="s">
        <v>58</v>
      </c>
      <c r="L63" s="28" t="s">
        <v>100</v>
      </c>
      <c r="M63" s="22">
        <v>0</v>
      </c>
      <c r="N63" s="22">
        <v>30</v>
      </c>
      <c r="O63" s="22">
        <v>0</v>
      </c>
      <c r="P63" s="22">
        <v>10</v>
      </c>
      <c r="Q63" s="22">
        <v>10</v>
      </c>
      <c r="R63" s="36">
        <f t="shared" si="2"/>
        <v>41.666666666666664</v>
      </c>
      <c r="S63" s="25">
        <f t="shared" si="1"/>
        <v>24.736666666666665</v>
      </c>
      <c r="T63" s="22">
        <v>61</v>
      </c>
      <c r="U63" s="26">
        <v>0</v>
      </c>
    </row>
    <row r="64" spans="1:21" ht="72.650000000000006" customHeight="1" x14ac:dyDescent="0.35">
      <c r="A64" s="6" t="s">
        <v>295</v>
      </c>
      <c r="B64" s="6" t="s">
        <v>13</v>
      </c>
      <c r="D64" s="6" t="s">
        <v>296</v>
      </c>
      <c r="E64" s="6" t="s">
        <v>297</v>
      </c>
      <c r="F64" s="6" t="s">
        <v>298</v>
      </c>
      <c r="G64" s="6" t="s">
        <v>299</v>
      </c>
      <c r="H64" s="7" t="s">
        <v>160</v>
      </c>
      <c r="I64" s="34">
        <v>52489000</v>
      </c>
      <c r="J64" s="35">
        <v>11.94</v>
      </c>
      <c r="K64" s="6" t="s">
        <v>300</v>
      </c>
      <c r="L64" s="28" t="s">
        <v>253</v>
      </c>
      <c r="M64" s="22">
        <v>0</v>
      </c>
      <c r="N64" s="22">
        <v>20</v>
      </c>
      <c r="O64" s="22">
        <v>20</v>
      </c>
      <c r="P64" s="22">
        <v>10</v>
      </c>
      <c r="Q64" s="22">
        <v>10</v>
      </c>
      <c r="R64" s="36">
        <f t="shared" si="2"/>
        <v>50</v>
      </c>
      <c r="S64" s="25">
        <f t="shared" si="1"/>
        <v>24.439999999999998</v>
      </c>
      <c r="T64" s="22">
        <v>62</v>
      </c>
      <c r="U64" s="26">
        <v>0</v>
      </c>
    </row>
    <row r="65" spans="1:21" ht="72.650000000000006" customHeight="1" x14ac:dyDescent="0.35">
      <c r="A65" s="6" t="s">
        <v>311</v>
      </c>
      <c r="B65" s="6" t="s">
        <v>20</v>
      </c>
      <c r="C65" s="6" t="s">
        <v>312</v>
      </c>
      <c r="D65" s="6" t="s">
        <v>313</v>
      </c>
      <c r="E65" s="6" t="s">
        <v>314</v>
      </c>
      <c r="F65" s="6" t="s">
        <v>315</v>
      </c>
      <c r="G65" s="6" t="s">
        <v>307</v>
      </c>
      <c r="H65" s="7" t="s">
        <v>160</v>
      </c>
      <c r="I65" s="34">
        <v>23000000</v>
      </c>
      <c r="J65" s="35">
        <v>8.8699999999999992</v>
      </c>
      <c r="K65" s="6" t="s">
        <v>188</v>
      </c>
      <c r="L65" s="28" t="s">
        <v>189</v>
      </c>
      <c r="M65" s="22">
        <v>0</v>
      </c>
      <c r="N65" s="22">
        <v>10</v>
      </c>
      <c r="O65" s="22">
        <v>40</v>
      </c>
      <c r="P65" s="22">
        <v>10</v>
      </c>
      <c r="Q65" s="22">
        <v>10</v>
      </c>
      <c r="R65" s="36">
        <f t="shared" si="2"/>
        <v>58.333333333333336</v>
      </c>
      <c r="S65" s="25">
        <f t="shared" si="1"/>
        <v>23.453333333333333</v>
      </c>
      <c r="T65" s="22">
        <v>63</v>
      </c>
      <c r="U65" s="26">
        <v>0</v>
      </c>
    </row>
    <row r="66" spans="1:21" ht="72.650000000000006" customHeight="1" x14ac:dyDescent="0.35">
      <c r="A66" s="6" t="s">
        <v>308</v>
      </c>
      <c r="B66" s="6" t="s">
        <v>20</v>
      </c>
      <c r="C66" s="6" t="s">
        <v>309</v>
      </c>
      <c r="D66" s="6" t="s">
        <v>269</v>
      </c>
      <c r="E66" s="6" t="s">
        <v>241</v>
      </c>
      <c r="F66" s="6" t="s">
        <v>310</v>
      </c>
      <c r="G66" s="6" t="s">
        <v>307</v>
      </c>
      <c r="H66" s="7" t="s">
        <v>160</v>
      </c>
      <c r="I66" s="34">
        <v>26625000</v>
      </c>
      <c r="J66" s="35">
        <v>7.84</v>
      </c>
      <c r="K66" s="6" t="s">
        <v>58</v>
      </c>
      <c r="L66" s="28" t="s">
        <v>100</v>
      </c>
      <c r="M66" s="22">
        <v>0</v>
      </c>
      <c r="N66" s="22">
        <v>10</v>
      </c>
      <c r="O66" s="22">
        <v>40</v>
      </c>
      <c r="P66" s="22">
        <v>10</v>
      </c>
      <c r="Q66" s="22">
        <v>10</v>
      </c>
      <c r="R66" s="36">
        <f t="shared" si="2"/>
        <v>58.333333333333336</v>
      </c>
      <c r="S66" s="25">
        <f t="shared" si="1"/>
        <v>22.423333333333332</v>
      </c>
      <c r="T66" s="22">
        <v>64</v>
      </c>
      <c r="U66" s="26">
        <v>0</v>
      </c>
    </row>
    <row r="67" spans="1:21" ht="72.650000000000006" customHeight="1" x14ac:dyDescent="0.35">
      <c r="A67" s="6" t="s">
        <v>463</v>
      </c>
      <c r="B67" s="6" t="s">
        <v>91</v>
      </c>
      <c r="D67" s="6" t="s">
        <v>464</v>
      </c>
      <c r="E67" s="6" t="s">
        <v>465</v>
      </c>
      <c r="F67" s="6" t="s">
        <v>466</v>
      </c>
      <c r="G67" s="6" t="s">
        <v>467</v>
      </c>
      <c r="H67" s="7" t="s">
        <v>226</v>
      </c>
      <c r="I67" s="34">
        <v>6564000</v>
      </c>
      <c r="J67" s="35">
        <v>9.4</v>
      </c>
      <c r="K67" s="6" t="s">
        <v>17</v>
      </c>
      <c r="L67" s="28" t="s">
        <v>16</v>
      </c>
      <c r="M67" s="22">
        <v>10</v>
      </c>
      <c r="N67" s="22">
        <v>0</v>
      </c>
      <c r="O67" s="22">
        <v>30</v>
      </c>
      <c r="P67" s="22">
        <v>10</v>
      </c>
      <c r="Q67" s="22">
        <v>10</v>
      </c>
      <c r="R67" s="36">
        <f t="shared" si="2"/>
        <v>50</v>
      </c>
      <c r="S67" s="25">
        <f t="shared" ref="S67:S98" si="3">J67+R67*0.25</f>
        <v>21.9</v>
      </c>
      <c r="T67" s="22">
        <v>65</v>
      </c>
      <c r="U67" s="26">
        <v>0</v>
      </c>
    </row>
    <row r="68" spans="1:21" ht="72.650000000000006" customHeight="1" x14ac:dyDescent="0.35">
      <c r="A68" s="6" t="s">
        <v>304</v>
      </c>
      <c r="B68" s="6" t="s">
        <v>20</v>
      </c>
      <c r="C68" s="6" t="s">
        <v>305</v>
      </c>
      <c r="D68" s="6" t="s">
        <v>269</v>
      </c>
      <c r="E68" s="6" t="s">
        <v>25</v>
      </c>
      <c r="F68" s="6" t="s">
        <v>306</v>
      </c>
      <c r="G68" s="6" t="s">
        <v>307</v>
      </c>
      <c r="H68" s="7" t="s">
        <v>160</v>
      </c>
      <c r="I68" s="34">
        <v>46760000</v>
      </c>
      <c r="J68" s="35">
        <v>11.1</v>
      </c>
      <c r="K68" s="6" t="s">
        <v>58</v>
      </c>
      <c r="L68" s="28" t="s">
        <v>57</v>
      </c>
      <c r="M68" s="22">
        <v>0</v>
      </c>
      <c r="N68" s="22">
        <v>20</v>
      </c>
      <c r="O68" s="22">
        <v>10</v>
      </c>
      <c r="P68" s="22">
        <v>10</v>
      </c>
      <c r="Q68" s="22">
        <v>10</v>
      </c>
      <c r="R68" s="36">
        <f t="shared" si="2"/>
        <v>41.666666666666664</v>
      </c>
      <c r="S68" s="25">
        <f t="shared" si="3"/>
        <v>21.516666666666666</v>
      </c>
      <c r="T68" s="22">
        <v>66</v>
      </c>
      <c r="U68" s="26">
        <v>0</v>
      </c>
    </row>
    <row r="69" spans="1:21" ht="72.650000000000006" customHeight="1" x14ac:dyDescent="0.35">
      <c r="A69" s="6" t="s">
        <v>323</v>
      </c>
      <c r="B69" s="6" t="s">
        <v>20</v>
      </c>
      <c r="C69" s="6" t="s">
        <v>324</v>
      </c>
      <c r="D69" s="6" t="s">
        <v>269</v>
      </c>
      <c r="E69" s="6" t="s">
        <v>325</v>
      </c>
      <c r="F69" s="6" t="s">
        <v>326</v>
      </c>
      <c r="G69" s="6" t="s">
        <v>307</v>
      </c>
      <c r="H69" s="7" t="s">
        <v>160</v>
      </c>
      <c r="I69" s="34">
        <v>30500000</v>
      </c>
      <c r="J69" s="35">
        <v>7.26</v>
      </c>
      <c r="K69" s="6" t="s">
        <v>58</v>
      </c>
      <c r="L69" s="28" t="s">
        <v>57</v>
      </c>
      <c r="M69" s="22">
        <v>0</v>
      </c>
      <c r="N69" s="22">
        <v>0</v>
      </c>
      <c r="O69" s="22">
        <v>40</v>
      </c>
      <c r="P69" s="22">
        <v>10</v>
      </c>
      <c r="Q69" s="22">
        <v>10</v>
      </c>
      <c r="R69" s="36">
        <f t="shared" si="2"/>
        <v>50</v>
      </c>
      <c r="S69" s="25">
        <f t="shared" si="3"/>
        <v>19.759999999999998</v>
      </c>
      <c r="T69" s="22">
        <v>67</v>
      </c>
      <c r="U69" s="26">
        <v>0</v>
      </c>
    </row>
    <row r="70" spans="1:21" ht="72.650000000000006" customHeight="1" x14ac:dyDescent="0.35">
      <c r="A70" s="6" t="s">
        <v>327</v>
      </c>
      <c r="B70" s="6" t="s">
        <v>13</v>
      </c>
      <c r="D70" s="6" t="s">
        <v>55</v>
      </c>
      <c r="E70" s="6" t="s">
        <v>170</v>
      </c>
      <c r="F70" s="6" t="s">
        <v>328</v>
      </c>
      <c r="G70" s="6" t="s">
        <v>329</v>
      </c>
      <c r="H70" s="7" t="s">
        <v>232</v>
      </c>
      <c r="I70" s="34">
        <v>7068000</v>
      </c>
      <c r="J70" s="35">
        <v>6.97</v>
      </c>
      <c r="K70" s="6" t="s">
        <v>58</v>
      </c>
      <c r="L70" s="28" t="s">
        <v>57</v>
      </c>
      <c r="M70" s="22">
        <v>0</v>
      </c>
      <c r="N70" s="22">
        <v>0</v>
      </c>
      <c r="O70" s="22">
        <v>40</v>
      </c>
      <c r="P70" s="22">
        <v>10</v>
      </c>
      <c r="Q70" s="22">
        <v>10</v>
      </c>
      <c r="R70" s="36">
        <f t="shared" si="2"/>
        <v>50</v>
      </c>
      <c r="S70" s="25">
        <f t="shared" si="3"/>
        <v>19.47</v>
      </c>
      <c r="T70" s="22">
        <v>68</v>
      </c>
      <c r="U70" s="26">
        <v>0</v>
      </c>
    </row>
    <row r="71" spans="1:21" ht="72.650000000000006" customHeight="1" x14ac:dyDescent="0.35">
      <c r="A71" s="6" t="s">
        <v>320</v>
      </c>
      <c r="B71" s="6" t="s">
        <v>20</v>
      </c>
      <c r="C71" s="6" t="s">
        <v>321</v>
      </c>
      <c r="D71" s="6" t="s">
        <v>269</v>
      </c>
      <c r="E71" s="6" t="s">
        <v>322</v>
      </c>
      <c r="F71" s="6" t="s">
        <v>25</v>
      </c>
      <c r="G71" s="6" t="s">
        <v>307</v>
      </c>
      <c r="H71" s="7" t="s">
        <v>160</v>
      </c>
      <c r="I71" s="34">
        <v>42180000</v>
      </c>
      <c r="J71" s="35">
        <v>10.49</v>
      </c>
      <c r="K71" s="6" t="s">
        <v>58</v>
      </c>
      <c r="L71" s="28" t="s">
        <v>57</v>
      </c>
      <c r="M71" s="22">
        <v>0</v>
      </c>
      <c r="N71" s="22">
        <v>10</v>
      </c>
      <c r="O71" s="22">
        <v>10</v>
      </c>
      <c r="P71" s="22">
        <v>10</v>
      </c>
      <c r="Q71" s="22">
        <v>10</v>
      </c>
      <c r="R71" s="36">
        <f t="shared" si="2"/>
        <v>33.333333333333336</v>
      </c>
      <c r="S71" s="25">
        <f t="shared" si="3"/>
        <v>18.823333333333334</v>
      </c>
      <c r="T71" s="22">
        <v>69</v>
      </c>
      <c r="U71" s="26">
        <v>0</v>
      </c>
    </row>
    <row r="72" spans="1:21" ht="72.650000000000006" customHeight="1" x14ac:dyDescent="0.35">
      <c r="A72" s="6" t="s">
        <v>316</v>
      </c>
      <c r="B72" s="6" t="s">
        <v>20</v>
      </c>
      <c r="D72" s="6" t="s">
        <v>317</v>
      </c>
      <c r="E72" s="6" t="s">
        <v>250</v>
      </c>
      <c r="F72" s="6" t="s">
        <v>318</v>
      </c>
      <c r="G72" s="6" t="s">
        <v>319</v>
      </c>
      <c r="H72" s="7" t="s">
        <v>212</v>
      </c>
      <c r="I72" s="34">
        <v>62010686</v>
      </c>
      <c r="J72" s="35">
        <v>5.97</v>
      </c>
      <c r="K72" s="6" t="s">
        <v>58</v>
      </c>
      <c r="L72" s="28" t="s">
        <v>100</v>
      </c>
      <c r="M72" s="22">
        <v>0</v>
      </c>
      <c r="N72" s="22">
        <v>0</v>
      </c>
      <c r="O72" s="22">
        <v>40</v>
      </c>
      <c r="P72" s="22">
        <v>10</v>
      </c>
      <c r="Q72" s="22">
        <v>10</v>
      </c>
      <c r="R72" s="36">
        <f t="shared" si="2"/>
        <v>50</v>
      </c>
      <c r="S72" s="25">
        <f t="shared" si="3"/>
        <v>18.47</v>
      </c>
      <c r="T72" s="22">
        <v>70</v>
      </c>
      <c r="U72" s="26">
        <v>0</v>
      </c>
    </row>
    <row r="73" spans="1:21" ht="72.650000000000006" customHeight="1" x14ac:dyDescent="0.35">
      <c r="A73" s="6" t="s">
        <v>339</v>
      </c>
      <c r="B73" s="6" t="s">
        <v>13</v>
      </c>
      <c r="D73" s="6" t="s">
        <v>340</v>
      </c>
      <c r="E73" s="6" t="s">
        <v>341</v>
      </c>
      <c r="F73" s="6" t="s">
        <v>342</v>
      </c>
      <c r="G73" s="6" t="s">
        <v>343</v>
      </c>
      <c r="H73" s="7" t="s">
        <v>160</v>
      </c>
      <c r="I73" s="34">
        <v>13171000</v>
      </c>
      <c r="J73" s="35">
        <v>8.0299999999999994</v>
      </c>
      <c r="K73" s="6" t="s">
        <v>28</v>
      </c>
      <c r="L73" s="28" t="s">
        <v>27</v>
      </c>
      <c r="M73" s="22">
        <v>0</v>
      </c>
      <c r="N73" s="22">
        <v>20</v>
      </c>
      <c r="O73" s="22">
        <v>10</v>
      </c>
      <c r="P73" s="22">
        <v>10</v>
      </c>
      <c r="Q73" s="22">
        <v>10</v>
      </c>
      <c r="R73" s="36">
        <f t="shared" si="2"/>
        <v>41.666666666666664</v>
      </c>
      <c r="S73" s="25">
        <f t="shared" si="3"/>
        <v>18.446666666666665</v>
      </c>
      <c r="T73" s="22">
        <v>71</v>
      </c>
      <c r="U73" s="26">
        <v>0</v>
      </c>
    </row>
    <row r="74" spans="1:21" ht="72.650000000000006" customHeight="1" x14ac:dyDescent="0.35">
      <c r="A74" s="6" t="s">
        <v>353</v>
      </c>
      <c r="B74" s="6" t="s">
        <v>13</v>
      </c>
      <c r="C74" s="6" t="s">
        <v>354</v>
      </c>
      <c r="D74" s="6" t="s">
        <v>355</v>
      </c>
      <c r="E74" s="6" t="s">
        <v>356</v>
      </c>
      <c r="F74" s="6" t="s">
        <v>357</v>
      </c>
      <c r="G74" s="6" t="s">
        <v>358</v>
      </c>
      <c r="H74" s="7" t="s">
        <v>232</v>
      </c>
      <c r="I74" s="34">
        <v>5800000</v>
      </c>
      <c r="J74" s="35">
        <v>6.29</v>
      </c>
      <c r="K74" s="6" t="s">
        <v>58</v>
      </c>
      <c r="L74" s="28" t="s">
        <v>100</v>
      </c>
      <c r="M74" s="22">
        <v>0</v>
      </c>
      <c r="N74" s="22">
        <v>10</v>
      </c>
      <c r="O74" s="22">
        <v>20</v>
      </c>
      <c r="P74" s="22">
        <v>10</v>
      </c>
      <c r="Q74" s="22">
        <v>10</v>
      </c>
      <c r="R74" s="36">
        <f t="shared" si="2"/>
        <v>41.666666666666664</v>
      </c>
      <c r="S74" s="25">
        <f t="shared" si="3"/>
        <v>16.706666666666667</v>
      </c>
      <c r="T74" s="22">
        <v>72</v>
      </c>
      <c r="U74" s="26">
        <v>0</v>
      </c>
    </row>
    <row r="75" spans="1:21" ht="72.650000000000006" customHeight="1" x14ac:dyDescent="0.35">
      <c r="A75" s="6" t="s">
        <v>366</v>
      </c>
      <c r="B75" s="6" t="s">
        <v>13</v>
      </c>
      <c r="D75" s="6" t="s">
        <v>340</v>
      </c>
      <c r="E75" s="6" t="s">
        <v>367</v>
      </c>
      <c r="F75" s="6" t="s">
        <v>368</v>
      </c>
      <c r="G75" s="6" t="s">
        <v>369</v>
      </c>
      <c r="H75" s="7" t="s">
        <v>232</v>
      </c>
      <c r="I75" s="34">
        <v>24738000</v>
      </c>
      <c r="J75" s="35">
        <v>5.88</v>
      </c>
      <c r="K75" s="6" t="s">
        <v>370</v>
      </c>
      <c r="L75" s="28" t="s">
        <v>27</v>
      </c>
      <c r="M75" s="22">
        <v>0</v>
      </c>
      <c r="N75" s="22">
        <v>10</v>
      </c>
      <c r="O75" s="22">
        <v>20</v>
      </c>
      <c r="P75" s="22">
        <v>10</v>
      </c>
      <c r="Q75" s="22">
        <v>10</v>
      </c>
      <c r="R75" s="36">
        <f t="shared" si="2"/>
        <v>41.666666666666664</v>
      </c>
      <c r="S75" s="25">
        <f t="shared" si="3"/>
        <v>16.296666666666667</v>
      </c>
      <c r="T75" s="22">
        <v>73</v>
      </c>
      <c r="U75" s="26">
        <v>0</v>
      </c>
    </row>
    <row r="76" spans="1:21" ht="72.650000000000006" customHeight="1" x14ac:dyDescent="0.35">
      <c r="A76" s="6" t="s">
        <v>363</v>
      </c>
      <c r="B76" s="6" t="s">
        <v>13</v>
      </c>
      <c r="D76" s="6" t="s">
        <v>55</v>
      </c>
      <c r="E76" s="6" t="s">
        <v>350</v>
      </c>
      <c r="F76" s="6" t="s">
        <v>364</v>
      </c>
      <c r="G76" s="6" t="s">
        <v>365</v>
      </c>
      <c r="H76" s="7" t="s">
        <v>232</v>
      </c>
      <c r="I76" s="34">
        <v>28842000</v>
      </c>
      <c r="J76" s="35">
        <v>5.0999999999999996</v>
      </c>
      <c r="K76" s="6" t="s">
        <v>188</v>
      </c>
      <c r="L76" s="28" t="s">
        <v>189</v>
      </c>
      <c r="M76" s="22">
        <v>0</v>
      </c>
      <c r="N76" s="22">
        <v>10</v>
      </c>
      <c r="O76" s="22">
        <v>20</v>
      </c>
      <c r="P76" s="22">
        <v>10</v>
      </c>
      <c r="Q76" s="22">
        <v>10</v>
      </c>
      <c r="R76" s="36">
        <f t="shared" si="2"/>
        <v>41.666666666666664</v>
      </c>
      <c r="S76" s="25">
        <f t="shared" si="3"/>
        <v>15.516666666666666</v>
      </c>
      <c r="T76" s="22">
        <v>74</v>
      </c>
      <c r="U76" s="26">
        <v>0</v>
      </c>
    </row>
    <row r="77" spans="1:21" ht="72.650000000000006" customHeight="1" x14ac:dyDescent="0.35">
      <c r="A77" s="6" t="s">
        <v>330</v>
      </c>
      <c r="B77" s="6" t="s">
        <v>13</v>
      </c>
      <c r="D77" s="6" t="s">
        <v>55</v>
      </c>
      <c r="E77" s="6" t="s">
        <v>186</v>
      </c>
      <c r="F77" s="6" t="s">
        <v>331</v>
      </c>
      <c r="G77" s="6" t="s">
        <v>332</v>
      </c>
      <c r="H77" s="7" t="s">
        <v>160</v>
      </c>
      <c r="I77" s="34">
        <v>122038000</v>
      </c>
      <c r="J77" s="35">
        <v>7.16</v>
      </c>
      <c r="K77" s="6" t="s">
        <v>188</v>
      </c>
      <c r="L77" s="28" t="s">
        <v>189</v>
      </c>
      <c r="M77" s="22">
        <v>0</v>
      </c>
      <c r="N77" s="22">
        <v>10</v>
      </c>
      <c r="O77" s="22">
        <v>10</v>
      </c>
      <c r="P77" s="22">
        <v>10</v>
      </c>
      <c r="Q77" s="22">
        <v>10</v>
      </c>
      <c r="R77" s="36">
        <f t="shared" si="2"/>
        <v>33.333333333333336</v>
      </c>
      <c r="S77" s="25">
        <f t="shared" si="3"/>
        <v>15.493333333333334</v>
      </c>
      <c r="T77" s="22">
        <v>75</v>
      </c>
      <c r="U77" s="26">
        <v>0</v>
      </c>
    </row>
    <row r="78" spans="1:21" ht="72.650000000000006" customHeight="1" x14ac:dyDescent="0.35">
      <c r="A78" s="6" t="s">
        <v>468</v>
      </c>
      <c r="B78" s="6" t="s">
        <v>91</v>
      </c>
      <c r="D78" s="6" t="s">
        <v>469</v>
      </c>
      <c r="E78" s="6" t="s">
        <v>186</v>
      </c>
      <c r="F78" s="6" t="s">
        <v>470</v>
      </c>
      <c r="G78" s="6" t="s">
        <v>471</v>
      </c>
      <c r="H78" s="7" t="s">
        <v>232</v>
      </c>
      <c r="I78" s="34">
        <v>712000</v>
      </c>
      <c r="J78" s="35">
        <v>2.64</v>
      </c>
      <c r="K78" s="6" t="s">
        <v>188</v>
      </c>
      <c r="L78" s="28" t="s">
        <v>383</v>
      </c>
      <c r="M78" s="22">
        <v>0</v>
      </c>
      <c r="N78" s="22">
        <v>0</v>
      </c>
      <c r="O78" s="22">
        <v>40</v>
      </c>
      <c r="P78" s="22">
        <v>10</v>
      </c>
      <c r="Q78" s="22">
        <v>10</v>
      </c>
      <c r="R78" s="36">
        <f t="shared" si="2"/>
        <v>50</v>
      </c>
      <c r="S78" s="25">
        <f t="shared" si="3"/>
        <v>15.14</v>
      </c>
      <c r="T78" s="22">
        <v>76</v>
      </c>
      <c r="U78" s="26">
        <v>0</v>
      </c>
    </row>
    <row r="79" spans="1:21" ht="72.650000000000006" customHeight="1" x14ac:dyDescent="0.35">
      <c r="A79" s="6" t="s">
        <v>344</v>
      </c>
      <c r="B79" s="6" t="s">
        <v>20</v>
      </c>
      <c r="C79" s="6" t="s">
        <v>345</v>
      </c>
      <c r="D79" s="6" t="s">
        <v>269</v>
      </c>
      <c r="E79" s="6" t="s">
        <v>346</v>
      </c>
      <c r="F79" s="6" t="s">
        <v>347</v>
      </c>
      <c r="G79" s="6" t="s">
        <v>307</v>
      </c>
      <c r="H79" s="7" t="s">
        <v>160</v>
      </c>
      <c r="I79" s="34">
        <v>55800000</v>
      </c>
      <c r="J79" s="35">
        <v>6.47</v>
      </c>
      <c r="K79" s="6" t="s">
        <v>58</v>
      </c>
      <c r="L79" s="28" t="s">
        <v>57</v>
      </c>
      <c r="M79" s="22">
        <v>0</v>
      </c>
      <c r="N79" s="22">
        <v>10</v>
      </c>
      <c r="O79" s="22">
        <v>10</v>
      </c>
      <c r="P79" s="22">
        <v>10</v>
      </c>
      <c r="Q79" s="22">
        <v>10</v>
      </c>
      <c r="R79" s="36">
        <f t="shared" si="2"/>
        <v>33.333333333333336</v>
      </c>
      <c r="S79" s="25">
        <f t="shared" si="3"/>
        <v>14.803333333333335</v>
      </c>
      <c r="T79" s="22">
        <v>77</v>
      </c>
      <c r="U79" s="26">
        <v>0</v>
      </c>
    </row>
    <row r="80" spans="1:21" ht="72.650000000000006" customHeight="1" x14ac:dyDescent="0.35">
      <c r="A80" s="6" t="s">
        <v>348</v>
      </c>
      <c r="B80" s="6" t="s">
        <v>13</v>
      </c>
      <c r="C80" s="6" t="s">
        <v>349</v>
      </c>
      <c r="D80" s="6" t="s">
        <v>55</v>
      </c>
      <c r="E80" s="6" t="s">
        <v>350</v>
      </c>
      <c r="F80" s="6" t="s">
        <v>351</v>
      </c>
      <c r="G80" s="6" t="s">
        <v>352</v>
      </c>
      <c r="H80" s="7" t="s">
        <v>232</v>
      </c>
      <c r="I80" s="34">
        <v>27360000</v>
      </c>
      <c r="J80" s="35">
        <v>5.94</v>
      </c>
      <c r="K80" s="6" t="s">
        <v>188</v>
      </c>
      <c r="L80" s="28" t="s">
        <v>189</v>
      </c>
      <c r="M80" s="22">
        <v>0</v>
      </c>
      <c r="N80" s="22">
        <v>10</v>
      </c>
      <c r="O80" s="22">
        <v>10</v>
      </c>
      <c r="P80" s="22">
        <v>10</v>
      </c>
      <c r="Q80" s="22">
        <v>10</v>
      </c>
      <c r="R80" s="36">
        <f t="shared" si="2"/>
        <v>33.333333333333336</v>
      </c>
      <c r="S80" s="25">
        <f t="shared" si="3"/>
        <v>14.273333333333333</v>
      </c>
      <c r="T80" s="22">
        <v>78</v>
      </c>
      <c r="U80" s="26">
        <v>0</v>
      </c>
    </row>
    <row r="81" spans="1:21" ht="72.650000000000006" customHeight="1" x14ac:dyDescent="0.35">
      <c r="A81" s="6" t="s">
        <v>371</v>
      </c>
      <c r="B81" s="6" t="s">
        <v>13</v>
      </c>
      <c r="D81" s="6" t="s">
        <v>372</v>
      </c>
      <c r="E81" s="6" t="s">
        <v>373</v>
      </c>
      <c r="F81" s="6" t="s">
        <v>374</v>
      </c>
      <c r="G81" s="6" t="s">
        <v>375</v>
      </c>
      <c r="H81" s="7" t="s">
        <v>232</v>
      </c>
      <c r="I81" s="34">
        <v>13287000</v>
      </c>
      <c r="J81" s="35">
        <v>3.54</v>
      </c>
      <c r="K81" s="6" t="s">
        <v>370</v>
      </c>
      <c r="L81" s="28" t="s">
        <v>27</v>
      </c>
      <c r="M81" s="22">
        <v>0</v>
      </c>
      <c r="N81" s="22">
        <v>0</v>
      </c>
      <c r="O81" s="22">
        <v>30</v>
      </c>
      <c r="P81" s="22">
        <v>10</v>
      </c>
      <c r="Q81" s="22">
        <v>10</v>
      </c>
      <c r="R81" s="36">
        <f t="shared" si="2"/>
        <v>41.666666666666664</v>
      </c>
      <c r="S81" s="25">
        <f t="shared" si="3"/>
        <v>13.956666666666667</v>
      </c>
      <c r="T81" s="22">
        <v>79</v>
      </c>
      <c r="U81" s="26">
        <v>0</v>
      </c>
    </row>
    <row r="82" spans="1:21" ht="72.650000000000006" customHeight="1" x14ac:dyDescent="0.35">
      <c r="A82" s="6" t="s">
        <v>359</v>
      </c>
      <c r="B82" s="6" t="s">
        <v>20</v>
      </c>
      <c r="C82" s="6" t="s">
        <v>360</v>
      </c>
      <c r="D82" s="6" t="s">
        <v>269</v>
      </c>
      <c r="E82" s="6" t="s">
        <v>361</v>
      </c>
      <c r="F82" s="6" t="s">
        <v>362</v>
      </c>
      <c r="G82" s="6" t="s">
        <v>36</v>
      </c>
      <c r="H82" s="7" t="s">
        <v>160</v>
      </c>
      <c r="I82" s="34">
        <v>46800000</v>
      </c>
      <c r="J82" s="35">
        <v>5.44</v>
      </c>
      <c r="K82" s="6" t="s">
        <v>58</v>
      </c>
      <c r="L82" s="28" t="s">
        <v>57</v>
      </c>
      <c r="M82" s="22">
        <v>0</v>
      </c>
      <c r="N82" s="22">
        <v>10</v>
      </c>
      <c r="O82" s="22">
        <v>10</v>
      </c>
      <c r="P82" s="22">
        <v>10</v>
      </c>
      <c r="Q82" s="22">
        <v>10</v>
      </c>
      <c r="R82" s="36">
        <f t="shared" si="2"/>
        <v>33.333333333333336</v>
      </c>
      <c r="S82" s="25">
        <f t="shared" si="3"/>
        <v>13.773333333333333</v>
      </c>
      <c r="T82" s="22">
        <v>80</v>
      </c>
      <c r="U82" s="26">
        <v>0</v>
      </c>
    </row>
    <row r="83" spans="1:21" ht="72.650000000000006" customHeight="1" x14ac:dyDescent="0.35">
      <c r="A83" s="6" t="s">
        <v>472</v>
      </c>
      <c r="B83" s="6" t="s">
        <v>91</v>
      </c>
      <c r="D83" s="6" t="s">
        <v>473</v>
      </c>
      <c r="E83" s="6" t="s">
        <v>474</v>
      </c>
      <c r="F83" s="6" t="s">
        <v>475</v>
      </c>
      <c r="G83" s="6" t="s">
        <v>476</v>
      </c>
      <c r="H83" s="7" t="s">
        <v>226</v>
      </c>
      <c r="I83" s="34">
        <v>1980000</v>
      </c>
      <c r="J83" s="35">
        <v>6.28</v>
      </c>
      <c r="K83" s="6" t="s">
        <v>17</v>
      </c>
      <c r="L83" s="28" t="s">
        <v>253</v>
      </c>
      <c r="M83" s="22">
        <v>0</v>
      </c>
      <c r="N83" s="22">
        <v>0</v>
      </c>
      <c r="O83" s="22">
        <v>10</v>
      </c>
      <c r="P83" s="22">
        <v>10</v>
      </c>
      <c r="Q83" s="22">
        <v>10</v>
      </c>
      <c r="R83" s="36">
        <f t="shared" si="2"/>
        <v>25</v>
      </c>
      <c r="S83" s="25">
        <f t="shared" si="3"/>
        <v>12.530000000000001</v>
      </c>
      <c r="T83" s="22">
        <v>81</v>
      </c>
      <c r="U83" s="26">
        <v>0</v>
      </c>
    </row>
    <row r="84" spans="1:21" ht="72.650000000000006" customHeight="1" x14ac:dyDescent="0.35">
      <c r="A84" s="6" t="s">
        <v>477</v>
      </c>
      <c r="B84" s="6" t="s">
        <v>91</v>
      </c>
      <c r="D84" s="6" t="s">
        <v>478</v>
      </c>
      <c r="E84" s="6" t="s">
        <v>479</v>
      </c>
      <c r="F84" s="6" t="s">
        <v>480</v>
      </c>
      <c r="G84" s="6" t="s">
        <v>481</v>
      </c>
      <c r="H84" s="7" t="s">
        <v>226</v>
      </c>
      <c r="I84" s="34">
        <v>4852000</v>
      </c>
      <c r="J84" s="35">
        <v>5.87</v>
      </c>
      <c r="K84" s="6" t="s">
        <v>58</v>
      </c>
      <c r="L84" s="28" t="s">
        <v>100</v>
      </c>
      <c r="M84" s="22">
        <v>0</v>
      </c>
      <c r="N84" s="22">
        <v>10</v>
      </c>
      <c r="O84" s="22">
        <v>0</v>
      </c>
      <c r="P84" s="22">
        <v>10</v>
      </c>
      <c r="Q84" s="22">
        <v>10</v>
      </c>
      <c r="R84" s="36">
        <f t="shared" si="2"/>
        <v>25</v>
      </c>
      <c r="S84" s="25">
        <f t="shared" si="3"/>
        <v>12.120000000000001</v>
      </c>
      <c r="T84" s="22">
        <v>82</v>
      </c>
      <c r="U84" s="26">
        <v>0</v>
      </c>
    </row>
    <row r="85" spans="1:21" ht="72.650000000000006" customHeight="1" x14ac:dyDescent="0.35">
      <c r="A85" s="6" t="s">
        <v>482</v>
      </c>
      <c r="B85" s="6" t="s">
        <v>91</v>
      </c>
      <c r="D85" s="6" t="s">
        <v>483</v>
      </c>
      <c r="E85" s="6" t="s">
        <v>170</v>
      </c>
      <c r="F85" s="6" t="s">
        <v>484</v>
      </c>
      <c r="G85" s="6" t="s">
        <v>485</v>
      </c>
      <c r="H85" s="7" t="s">
        <v>226</v>
      </c>
      <c r="I85" s="34">
        <v>14189000</v>
      </c>
      <c r="J85" s="35">
        <v>5.59</v>
      </c>
      <c r="K85" s="6" t="s">
        <v>58</v>
      </c>
      <c r="L85" s="28" t="s">
        <v>100</v>
      </c>
      <c r="M85" s="22">
        <v>0</v>
      </c>
      <c r="N85" s="22">
        <v>10</v>
      </c>
      <c r="O85" s="22">
        <v>0</v>
      </c>
      <c r="P85" s="22">
        <v>10</v>
      </c>
      <c r="Q85" s="22">
        <v>10</v>
      </c>
      <c r="R85" s="36">
        <f t="shared" si="2"/>
        <v>25</v>
      </c>
      <c r="S85" s="25">
        <f t="shared" si="3"/>
        <v>11.84</v>
      </c>
      <c r="T85" s="22">
        <v>83</v>
      </c>
      <c r="U85" s="26">
        <v>0</v>
      </c>
    </row>
    <row r="86" spans="1:21" ht="72.650000000000006" customHeight="1" x14ac:dyDescent="0.35">
      <c r="A86" s="6" t="s">
        <v>333</v>
      </c>
      <c r="B86" s="6" t="s">
        <v>13</v>
      </c>
      <c r="C86" s="6" t="s">
        <v>334</v>
      </c>
      <c r="D86" s="6" t="s">
        <v>335</v>
      </c>
      <c r="E86" s="6" t="s">
        <v>336</v>
      </c>
      <c r="F86" s="6" t="s">
        <v>337</v>
      </c>
      <c r="G86" s="6" t="s">
        <v>338</v>
      </c>
      <c r="H86" s="7" t="s">
        <v>232</v>
      </c>
      <c r="I86" s="34">
        <v>41496000</v>
      </c>
      <c r="J86" s="35">
        <v>4.29</v>
      </c>
      <c r="K86" s="6" t="s">
        <v>300</v>
      </c>
      <c r="L86" s="28" t="s">
        <v>253</v>
      </c>
      <c r="M86" s="22">
        <v>0</v>
      </c>
      <c r="N86" s="22">
        <v>10</v>
      </c>
      <c r="O86" s="22">
        <v>0</v>
      </c>
      <c r="P86" s="22">
        <v>10</v>
      </c>
      <c r="Q86" s="22">
        <v>10</v>
      </c>
      <c r="R86" s="36">
        <f t="shared" si="2"/>
        <v>25</v>
      </c>
      <c r="S86" s="25">
        <f t="shared" si="3"/>
        <v>10.54</v>
      </c>
      <c r="T86" s="22">
        <v>84</v>
      </c>
      <c r="U86" s="26">
        <v>0</v>
      </c>
    </row>
    <row r="87" spans="1:21" ht="72.650000000000006" customHeight="1" x14ac:dyDescent="0.35">
      <c r="A87" s="6" t="s">
        <v>376</v>
      </c>
      <c r="B87" s="6" t="s">
        <v>20</v>
      </c>
      <c r="C87" s="6" t="s">
        <v>377</v>
      </c>
      <c r="D87" s="6" t="s">
        <v>269</v>
      </c>
      <c r="E87" s="6" t="s">
        <v>378</v>
      </c>
      <c r="F87" s="6" t="s">
        <v>325</v>
      </c>
      <c r="G87" s="6" t="s">
        <v>307</v>
      </c>
      <c r="H87" s="7" t="s">
        <v>160</v>
      </c>
      <c r="I87" s="34">
        <v>63800000</v>
      </c>
      <c r="J87" s="35">
        <v>5.58</v>
      </c>
      <c r="K87" s="6" t="s">
        <v>58</v>
      </c>
      <c r="L87" s="28" t="s">
        <v>100</v>
      </c>
      <c r="M87" s="22">
        <v>0</v>
      </c>
      <c r="N87" s="22">
        <v>0</v>
      </c>
      <c r="O87" s="22">
        <v>0</v>
      </c>
      <c r="P87" s="22">
        <v>10</v>
      </c>
      <c r="Q87" s="22">
        <v>10</v>
      </c>
      <c r="R87" s="36">
        <f t="shared" si="2"/>
        <v>16.666666666666668</v>
      </c>
      <c r="S87" s="25">
        <f t="shared" si="3"/>
        <v>9.7466666666666661</v>
      </c>
      <c r="T87" s="22">
        <v>85</v>
      </c>
      <c r="U87" s="26">
        <v>0</v>
      </c>
    </row>
    <row r="88" spans="1:21" ht="72.650000000000006" customHeight="1" x14ac:dyDescent="0.35">
      <c r="A88" s="6" t="s">
        <v>379</v>
      </c>
      <c r="B88" s="6" t="s">
        <v>13</v>
      </c>
      <c r="D88" s="6" t="s">
        <v>380</v>
      </c>
      <c r="E88" s="6" t="s">
        <v>186</v>
      </c>
      <c r="F88" s="6" t="s">
        <v>381</v>
      </c>
      <c r="G88" s="6" t="s">
        <v>382</v>
      </c>
      <c r="H88" s="7" t="s">
        <v>232</v>
      </c>
      <c r="I88" s="34">
        <v>6498000</v>
      </c>
      <c r="J88" s="35">
        <v>2.59</v>
      </c>
      <c r="K88" s="6" t="s">
        <v>188</v>
      </c>
      <c r="L88" s="28" t="s">
        <v>383</v>
      </c>
      <c r="M88" s="22">
        <v>0</v>
      </c>
      <c r="N88" s="22">
        <v>0</v>
      </c>
      <c r="O88" s="22">
        <v>10</v>
      </c>
      <c r="P88" s="22">
        <v>10</v>
      </c>
      <c r="Q88" s="22">
        <v>10</v>
      </c>
      <c r="R88" s="36">
        <f t="shared" si="2"/>
        <v>25</v>
      </c>
      <c r="S88" s="25">
        <f t="shared" si="3"/>
        <v>8.84</v>
      </c>
      <c r="T88" s="22">
        <v>86</v>
      </c>
      <c r="U88" s="26">
        <v>0</v>
      </c>
    </row>
    <row r="89" spans="1:21" ht="72.650000000000006" customHeight="1" x14ac:dyDescent="0.35">
      <c r="A89" s="6" t="s">
        <v>486</v>
      </c>
      <c r="B89" s="6" t="s">
        <v>91</v>
      </c>
      <c r="C89" s="6" t="s">
        <v>487</v>
      </c>
      <c r="D89" s="6" t="s">
        <v>488</v>
      </c>
      <c r="E89" s="6" t="s">
        <v>489</v>
      </c>
      <c r="F89" s="6" t="s">
        <v>426</v>
      </c>
      <c r="G89" s="6" t="s">
        <v>490</v>
      </c>
      <c r="H89" s="7" t="s">
        <v>226</v>
      </c>
      <c r="I89" s="34">
        <v>4818000</v>
      </c>
      <c r="J89" s="35">
        <v>2.4500000000000002</v>
      </c>
      <c r="K89" s="6" t="s">
        <v>28</v>
      </c>
      <c r="L89" s="28" t="s">
        <v>27</v>
      </c>
      <c r="M89" s="22">
        <v>0</v>
      </c>
      <c r="N89" s="22">
        <v>0</v>
      </c>
      <c r="O89" s="22">
        <v>10</v>
      </c>
      <c r="P89" s="22">
        <v>10</v>
      </c>
      <c r="Q89" s="22">
        <v>10</v>
      </c>
      <c r="R89" s="36">
        <f t="shared" si="2"/>
        <v>25</v>
      </c>
      <c r="S89" s="25">
        <f t="shared" si="3"/>
        <v>8.6999999999999993</v>
      </c>
      <c r="T89" s="22">
        <v>87</v>
      </c>
      <c r="U89" s="26">
        <v>0</v>
      </c>
    </row>
    <row r="90" spans="1:21" ht="72.650000000000006" customHeight="1" x14ac:dyDescent="0.35">
      <c r="A90" s="6" t="s">
        <v>384</v>
      </c>
      <c r="B90" s="6" t="s">
        <v>13</v>
      </c>
      <c r="C90" s="6" t="s">
        <v>385</v>
      </c>
      <c r="D90" s="6" t="s">
        <v>386</v>
      </c>
      <c r="E90" s="6" t="s">
        <v>387</v>
      </c>
      <c r="F90" s="6" t="s">
        <v>388</v>
      </c>
      <c r="G90" s="6" t="s">
        <v>389</v>
      </c>
      <c r="H90" s="7" t="s">
        <v>232</v>
      </c>
      <c r="I90" s="34">
        <v>18582000</v>
      </c>
      <c r="J90" s="35">
        <v>2.19</v>
      </c>
      <c r="K90" s="6" t="s">
        <v>300</v>
      </c>
      <c r="L90" s="28" t="s">
        <v>253</v>
      </c>
      <c r="M90" s="22">
        <v>0</v>
      </c>
      <c r="N90" s="22">
        <v>0</v>
      </c>
      <c r="O90" s="22">
        <v>10</v>
      </c>
      <c r="P90" s="22">
        <v>10</v>
      </c>
      <c r="Q90" s="22">
        <v>10</v>
      </c>
      <c r="R90" s="36">
        <f t="shared" si="2"/>
        <v>25</v>
      </c>
      <c r="S90" s="25">
        <f t="shared" si="3"/>
        <v>8.44</v>
      </c>
      <c r="T90" s="22">
        <v>88</v>
      </c>
      <c r="U90" s="26">
        <v>0</v>
      </c>
    </row>
    <row r="91" spans="1:21" ht="72.650000000000006" customHeight="1" x14ac:dyDescent="0.35">
      <c r="A91" s="6" t="s">
        <v>491</v>
      </c>
      <c r="B91" s="6" t="s">
        <v>91</v>
      </c>
      <c r="D91" s="6" t="s">
        <v>492</v>
      </c>
      <c r="E91" s="6" t="s">
        <v>169</v>
      </c>
      <c r="F91" s="6" t="s">
        <v>493</v>
      </c>
      <c r="G91" s="6" t="s">
        <v>494</v>
      </c>
      <c r="H91" s="7" t="s">
        <v>232</v>
      </c>
      <c r="I91" s="34">
        <v>3794000</v>
      </c>
      <c r="J91" s="35">
        <v>1.62</v>
      </c>
      <c r="K91" s="6" t="s">
        <v>300</v>
      </c>
      <c r="L91" s="28" t="s">
        <v>253</v>
      </c>
      <c r="M91" s="22">
        <v>0</v>
      </c>
      <c r="N91" s="22">
        <v>0</v>
      </c>
      <c r="O91" s="22">
        <v>10</v>
      </c>
      <c r="P91" s="22">
        <v>10</v>
      </c>
      <c r="Q91" s="22">
        <v>10</v>
      </c>
      <c r="R91" s="36">
        <f t="shared" si="2"/>
        <v>25</v>
      </c>
      <c r="S91" s="25">
        <f t="shared" si="3"/>
        <v>7.87</v>
      </c>
      <c r="T91" s="22">
        <v>89</v>
      </c>
      <c r="U91" s="26">
        <v>0</v>
      </c>
    </row>
    <row r="92" spans="1:21" ht="72.650000000000006" customHeight="1" x14ac:dyDescent="0.35">
      <c r="A92" s="6" t="s">
        <v>398</v>
      </c>
      <c r="B92" s="6" t="s">
        <v>13</v>
      </c>
      <c r="D92" s="6" t="s">
        <v>399</v>
      </c>
      <c r="E92" s="6" t="s">
        <v>400</v>
      </c>
      <c r="F92" s="6" t="s">
        <v>401</v>
      </c>
      <c r="G92" s="6" t="s">
        <v>402</v>
      </c>
      <c r="H92" s="7" t="s">
        <v>232</v>
      </c>
      <c r="I92" s="34">
        <v>3990000</v>
      </c>
      <c r="J92" s="35">
        <v>0.61</v>
      </c>
      <c r="K92" s="6" t="s">
        <v>188</v>
      </c>
      <c r="L92" s="28" t="s">
        <v>189</v>
      </c>
      <c r="M92" s="22">
        <v>0</v>
      </c>
      <c r="N92" s="22">
        <v>0</v>
      </c>
      <c r="O92" s="22">
        <v>10</v>
      </c>
      <c r="P92" s="22">
        <v>10</v>
      </c>
      <c r="Q92" s="22">
        <v>10</v>
      </c>
      <c r="R92" s="36">
        <f t="shared" si="2"/>
        <v>25</v>
      </c>
      <c r="S92" s="25">
        <f t="shared" si="3"/>
        <v>6.86</v>
      </c>
      <c r="T92" s="22">
        <v>90</v>
      </c>
      <c r="U92" s="26">
        <v>0</v>
      </c>
    </row>
    <row r="93" spans="1:21" ht="72.650000000000006" customHeight="1" x14ac:dyDescent="0.35">
      <c r="A93" s="6" t="s">
        <v>495</v>
      </c>
      <c r="B93" s="6" t="s">
        <v>91</v>
      </c>
      <c r="C93" s="6" t="s">
        <v>496</v>
      </c>
      <c r="D93" s="6" t="s">
        <v>497</v>
      </c>
      <c r="E93" s="6" t="s">
        <v>498</v>
      </c>
      <c r="F93" s="6" t="s">
        <v>499</v>
      </c>
      <c r="G93" s="6" t="s">
        <v>500</v>
      </c>
      <c r="H93" s="7" t="s">
        <v>272</v>
      </c>
      <c r="I93" s="34">
        <v>38861000</v>
      </c>
      <c r="J93" s="35">
        <v>2.1</v>
      </c>
      <c r="K93" s="6" t="s">
        <v>300</v>
      </c>
      <c r="L93" s="28" t="s">
        <v>253</v>
      </c>
      <c r="M93" s="22">
        <v>0</v>
      </c>
      <c r="N93" s="22">
        <v>0</v>
      </c>
      <c r="O93" s="22">
        <v>0</v>
      </c>
      <c r="P93" s="22">
        <v>10</v>
      </c>
      <c r="Q93" s="22">
        <v>10</v>
      </c>
      <c r="R93" s="36">
        <f t="shared" si="2"/>
        <v>16.666666666666668</v>
      </c>
      <c r="S93" s="25">
        <f t="shared" si="3"/>
        <v>6.2666666666666675</v>
      </c>
      <c r="T93" s="22">
        <v>91</v>
      </c>
      <c r="U93" s="26">
        <v>0</v>
      </c>
    </row>
    <row r="94" spans="1:21" ht="72.650000000000006" customHeight="1" x14ac:dyDescent="0.35">
      <c r="A94" s="6" t="s">
        <v>501</v>
      </c>
      <c r="B94" s="6" t="s">
        <v>91</v>
      </c>
      <c r="D94" s="6" t="s">
        <v>502</v>
      </c>
      <c r="E94" s="6" t="s">
        <v>186</v>
      </c>
      <c r="F94" s="6" t="s">
        <v>350</v>
      </c>
      <c r="G94" s="6" t="s">
        <v>365</v>
      </c>
      <c r="H94" s="7" t="s">
        <v>232</v>
      </c>
      <c r="I94" s="34">
        <v>28728000</v>
      </c>
      <c r="J94" s="35">
        <v>1.93</v>
      </c>
      <c r="K94" s="6" t="s">
        <v>188</v>
      </c>
      <c r="L94" s="28" t="s">
        <v>383</v>
      </c>
      <c r="M94" s="22">
        <v>0</v>
      </c>
      <c r="N94" s="22">
        <v>0</v>
      </c>
      <c r="O94" s="22">
        <v>0</v>
      </c>
      <c r="P94" s="22">
        <v>10</v>
      </c>
      <c r="Q94" s="22">
        <v>10</v>
      </c>
      <c r="R94" s="36">
        <f t="shared" si="2"/>
        <v>16.666666666666668</v>
      </c>
      <c r="S94" s="25">
        <f t="shared" si="3"/>
        <v>6.0966666666666667</v>
      </c>
      <c r="T94" s="22">
        <v>92</v>
      </c>
      <c r="U94" s="26">
        <v>0</v>
      </c>
    </row>
    <row r="95" spans="1:21" ht="72.650000000000006" customHeight="1" x14ac:dyDescent="0.35">
      <c r="A95" s="6" t="s">
        <v>395</v>
      </c>
      <c r="B95" s="6" t="s">
        <v>13</v>
      </c>
      <c r="D95" s="6" t="s">
        <v>396</v>
      </c>
      <c r="E95" s="6" t="s">
        <v>186</v>
      </c>
      <c r="F95" s="6" t="s">
        <v>337</v>
      </c>
      <c r="G95" s="6" t="s">
        <v>397</v>
      </c>
      <c r="H95" s="7" t="s">
        <v>232</v>
      </c>
      <c r="I95" s="34">
        <v>57000000</v>
      </c>
      <c r="J95" s="35">
        <v>1.51</v>
      </c>
      <c r="K95" s="6" t="s">
        <v>188</v>
      </c>
      <c r="L95" s="28" t="s">
        <v>383</v>
      </c>
      <c r="M95" s="22">
        <v>0</v>
      </c>
      <c r="N95" s="22">
        <v>0</v>
      </c>
      <c r="O95" s="22">
        <v>0</v>
      </c>
      <c r="P95" s="22">
        <v>10</v>
      </c>
      <c r="Q95" s="22">
        <v>10</v>
      </c>
      <c r="R95" s="36">
        <f t="shared" si="2"/>
        <v>16.666666666666668</v>
      </c>
      <c r="S95" s="25">
        <f t="shared" si="3"/>
        <v>5.6766666666666667</v>
      </c>
      <c r="T95" s="22">
        <v>93</v>
      </c>
      <c r="U95" s="26">
        <v>0</v>
      </c>
    </row>
    <row r="96" spans="1:21" ht="72.650000000000006" customHeight="1" x14ac:dyDescent="0.35">
      <c r="A96" s="6" t="s">
        <v>390</v>
      </c>
      <c r="B96" s="6" t="s">
        <v>13</v>
      </c>
      <c r="D96" s="6" t="s">
        <v>391</v>
      </c>
      <c r="E96" s="6" t="s">
        <v>392</v>
      </c>
      <c r="F96" s="6" t="s">
        <v>393</v>
      </c>
      <c r="G96" s="6" t="s">
        <v>394</v>
      </c>
      <c r="H96" s="7" t="s">
        <v>160</v>
      </c>
      <c r="I96" s="34">
        <v>7198000</v>
      </c>
      <c r="J96" s="35">
        <v>1.45</v>
      </c>
      <c r="K96" s="6" t="s">
        <v>188</v>
      </c>
      <c r="L96" s="28" t="s">
        <v>383</v>
      </c>
      <c r="M96" s="22">
        <v>0</v>
      </c>
      <c r="N96" s="22">
        <v>0</v>
      </c>
      <c r="O96" s="22">
        <v>0</v>
      </c>
      <c r="P96" s="22">
        <v>10</v>
      </c>
      <c r="Q96" s="22">
        <v>10</v>
      </c>
      <c r="R96" s="36">
        <f t="shared" si="2"/>
        <v>16.666666666666668</v>
      </c>
      <c r="S96" s="25">
        <f t="shared" si="3"/>
        <v>5.6166666666666671</v>
      </c>
      <c r="T96" s="22">
        <v>94</v>
      </c>
      <c r="U96" s="26">
        <v>0</v>
      </c>
    </row>
    <row r="97" spans="1:21" ht="72.650000000000006" customHeight="1" x14ac:dyDescent="0.35">
      <c r="A97" s="6" t="s">
        <v>503</v>
      </c>
      <c r="B97" s="6" t="s">
        <v>91</v>
      </c>
      <c r="D97" s="6" t="s">
        <v>504</v>
      </c>
      <c r="E97" s="6" t="s">
        <v>505</v>
      </c>
      <c r="F97" s="6" t="s">
        <v>506</v>
      </c>
      <c r="G97" s="6" t="s">
        <v>507</v>
      </c>
      <c r="H97" s="7" t="s">
        <v>232</v>
      </c>
      <c r="I97" s="34">
        <v>342000</v>
      </c>
      <c r="J97" s="35">
        <v>0.39</v>
      </c>
      <c r="K97" s="6" t="s">
        <v>17</v>
      </c>
      <c r="L97" s="28" t="s">
        <v>253</v>
      </c>
      <c r="M97" s="22">
        <v>0</v>
      </c>
      <c r="N97" s="22">
        <v>0</v>
      </c>
      <c r="O97" s="22">
        <v>0</v>
      </c>
      <c r="P97" s="22">
        <v>10</v>
      </c>
      <c r="Q97" s="22">
        <v>10</v>
      </c>
      <c r="R97" s="36">
        <f t="shared" si="2"/>
        <v>16.666666666666668</v>
      </c>
      <c r="S97" s="25">
        <f t="shared" si="3"/>
        <v>4.5566666666666666</v>
      </c>
      <c r="T97" s="22">
        <v>95</v>
      </c>
      <c r="U97" s="26">
        <v>0</v>
      </c>
    </row>
    <row r="98" spans="1:21" ht="72.650000000000006" customHeight="1" x14ac:dyDescent="0.35">
      <c r="A98" s="6" t="s">
        <v>508</v>
      </c>
      <c r="B98" s="6" t="s">
        <v>91</v>
      </c>
      <c r="D98" s="6" t="s">
        <v>509</v>
      </c>
      <c r="E98" s="6" t="s">
        <v>510</v>
      </c>
      <c r="F98" s="6" t="s">
        <v>511</v>
      </c>
      <c r="G98" s="6" t="s">
        <v>512</v>
      </c>
      <c r="H98" s="7" t="s">
        <v>232</v>
      </c>
      <c r="I98" s="34">
        <v>650000</v>
      </c>
      <c r="J98" s="35">
        <v>0.38</v>
      </c>
      <c r="K98" s="6" t="s">
        <v>188</v>
      </c>
      <c r="L98" s="28" t="s">
        <v>189</v>
      </c>
      <c r="M98" s="22">
        <v>0</v>
      </c>
      <c r="N98" s="22">
        <v>0</v>
      </c>
      <c r="O98" s="22">
        <v>0</v>
      </c>
      <c r="P98" s="22">
        <v>10</v>
      </c>
      <c r="Q98" s="22">
        <v>10</v>
      </c>
      <c r="R98" s="36">
        <f t="shared" si="2"/>
        <v>16.666666666666668</v>
      </c>
      <c r="S98" s="25">
        <f t="shared" si="3"/>
        <v>4.5466666666666669</v>
      </c>
      <c r="T98" s="22">
        <v>96</v>
      </c>
      <c r="U98" s="26">
        <v>0</v>
      </c>
    </row>
    <row r="99" spans="1:21" ht="72.650000000000006" customHeight="1" x14ac:dyDescent="0.35">
      <c r="I99" s="34"/>
      <c r="J99" s="35"/>
      <c r="N99" s="22"/>
      <c r="O99" s="22"/>
      <c r="P99" s="22"/>
      <c r="Q99" s="22"/>
      <c r="R99" s="36"/>
      <c r="U99" s="27"/>
    </row>
    <row r="100" spans="1:21" ht="72.650000000000006" customHeight="1" x14ac:dyDescent="0.35">
      <c r="I100" s="34"/>
      <c r="J100" s="35"/>
      <c r="N100" s="22"/>
      <c r="O100" s="22"/>
      <c r="P100" s="22"/>
      <c r="Q100" s="22"/>
      <c r="R100" s="36"/>
      <c r="U100" s="27"/>
    </row>
    <row r="101" spans="1:21" ht="72.650000000000006" customHeight="1" x14ac:dyDescent="0.35">
      <c r="I101" s="34"/>
      <c r="J101" s="35"/>
      <c r="N101" s="22"/>
      <c r="O101" s="22"/>
      <c r="P101" s="22"/>
      <c r="Q101" s="22"/>
      <c r="R101" s="36"/>
      <c r="U101" s="27"/>
    </row>
    <row r="102" spans="1:21" ht="72.650000000000006" customHeight="1" x14ac:dyDescent="0.35">
      <c r="I102" s="34"/>
      <c r="J102" s="35"/>
      <c r="N102" s="22"/>
      <c r="O102" s="22"/>
      <c r="P102" s="22"/>
      <c r="Q102" s="22"/>
      <c r="R102" s="36"/>
      <c r="U102" s="27"/>
    </row>
    <row r="103" spans="1:21" ht="72.650000000000006" customHeight="1" x14ac:dyDescent="0.35">
      <c r="I103" s="34"/>
      <c r="J103" s="35"/>
      <c r="N103" s="22"/>
      <c r="O103" s="22"/>
      <c r="P103" s="22"/>
      <c r="Q103" s="22"/>
      <c r="R103" s="36"/>
      <c r="U103" s="27"/>
    </row>
    <row r="104" spans="1:21" ht="72.650000000000006" customHeight="1" x14ac:dyDescent="0.35">
      <c r="I104" s="34"/>
      <c r="J104" s="35"/>
      <c r="N104" s="22"/>
      <c r="O104" s="22"/>
      <c r="P104" s="22"/>
      <c r="Q104" s="22"/>
      <c r="R104" s="36"/>
      <c r="U104" s="27"/>
    </row>
    <row r="105" spans="1:21" ht="72.650000000000006" customHeight="1" x14ac:dyDescent="0.35">
      <c r="I105" s="34"/>
      <c r="J105" s="35"/>
      <c r="N105" s="22"/>
      <c r="O105" s="22"/>
      <c r="P105" s="22"/>
      <c r="Q105" s="22"/>
      <c r="R105" s="36"/>
      <c r="U105" s="27"/>
    </row>
    <row r="106" spans="1:21" ht="72.650000000000006" customHeight="1" x14ac:dyDescent="0.35">
      <c r="I106" s="34"/>
      <c r="J106" s="35"/>
      <c r="N106" s="22"/>
      <c r="O106" s="22"/>
      <c r="P106" s="22"/>
      <c r="Q106" s="22"/>
      <c r="R106" s="36"/>
      <c r="U106" s="27"/>
    </row>
    <row r="107" spans="1:21" ht="72.650000000000006" customHeight="1" x14ac:dyDescent="0.35">
      <c r="I107" s="34"/>
      <c r="J107" s="35"/>
      <c r="N107" s="22"/>
      <c r="O107" s="22"/>
      <c r="P107" s="22"/>
      <c r="Q107" s="22"/>
      <c r="R107" s="36"/>
      <c r="U107" s="27"/>
    </row>
    <row r="108" spans="1:21" ht="72.650000000000006" customHeight="1" x14ac:dyDescent="0.35">
      <c r="I108" s="34"/>
      <c r="J108" s="35"/>
      <c r="N108" s="22"/>
      <c r="O108" s="22"/>
      <c r="P108" s="22"/>
      <c r="Q108" s="22"/>
      <c r="R108" s="36"/>
      <c r="U108" s="27"/>
    </row>
    <row r="109" spans="1:21" ht="72.650000000000006" customHeight="1" x14ac:dyDescent="0.35">
      <c r="I109" s="34"/>
      <c r="J109" s="35"/>
      <c r="N109" s="22"/>
      <c r="O109" s="22"/>
      <c r="P109" s="22"/>
      <c r="Q109" s="22"/>
      <c r="R109" s="36"/>
      <c r="U109" s="27"/>
    </row>
    <row r="110" spans="1:21" ht="72.650000000000006" customHeight="1" x14ac:dyDescent="0.35">
      <c r="I110" s="34"/>
      <c r="J110" s="35"/>
      <c r="N110" s="22"/>
      <c r="O110" s="22"/>
      <c r="P110" s="22"/>
      <c r="Q110" s="22"/>
      <c r="R110" s="36"/>
      <c r="U110" s="27"/>
    </row>
    <row r="111" spans="1:21" ht="72.650000000000006" customHeight="1" x14ac:dyDescent="0.35">
      <c r="I111" s="34"/>
      <c r="J111" s="35"/>
      <c r="N111" s="22"/>
      <c r="O111" s="22"/>
      <c r="P111" s="22"/>
      <c r="Q111" s="22"/>
      <c r="R111" s="36"/>
      <c r="U111" s="27"/>
    </row>
    <row r="112" spans="1:21" ht="72.650000000000006" customHeight="1" x14ac:dyDescent="0.35">
      <c r="I112" s="34"/>
      <c r="J112" s="35"/>
      <c r="N112" s="22"/>
      <c r="O112" s="22"/>
      <c r="P112" s="22"/>
      <c r="Q112" s="22"/>
      <c r="R112" s="36"/>
      <c r="U112" s="27"/>
    </row>
    <row r="113" spans="9:21" ht="72.650000000000006" customHeight="1" x14ac:dyDescent="0.35">
      <c r="I113" s="34"/>
      <c r="J113" s="35"/>
      <c r="N113" s="22"/>
      <c r="O113" s="22"/>
      <c r="P113" s="22"/>
      <c r="Q113" s="22"/>
      <c r="R113" s="36"/>
      <c r="U113" s="27"/>
    </row>
    <row r="114" spans="9:21" ht="72.650000000000006" customHeight="1" x14ac:dyDescent="0.35">
      <c r="I114" s="34"/>
      <c r="J114" s="35"/>
      <c r="N114" s="22"/>
      <c r="O114" s="22"/>
      <c r="P114" s="22"/>
      <c r="Q114" s="22"/>
      <c r="R114" s="36"/>
      <c r="U114" s="27"/>
    </row>
    <row r="115" spans="9:21" ht="72.650000000000006" customHeight="1" x14ac:dyDescent="0.35">
      <c r="I115" s="34"/>
      <c r="J115" s="35"/>
      <c r="N115" s="22"/>
      <c r="O115" s="22"/>
      <c r="P115" s="22"/>
      <c r="Q115" s="22"/>
      <c r="R115" s="36"/>
      <c r="U115" s="27"/>
    </row>
    <row r="116" spans="9:21" ht="72.650000000000006" customHeight="1" x14ac:dyDescent="0.35">
      <c r="I116" s="34"/>
      <c r="J116" s="35"/>
      <c r="N116" s="22"/>
      <c r="O116" s="22"/>
      <c r="P116" s="22"/>
      <c r="Q116" s="22"/>
      <c r="R116" s="36"/>
      <c r="U116" s="27"/>
    </row>
    <row r="117" spans="9:21" ht="72.650000000000006" customHeight="1" x14ac:dyDescent="0.35">
      <c r="I117" s="34"/>
      <c r="J117" s="35"/>
      <c r="N117" s="22"/>
      <c r="O117" s="22"/>
      <c r="P117" s="22"/>
      <c r="Q117" s="22"/>
      <c r="R117" s="36"/>
      <c r="U117" s="27"/>
    </row>
    <row r="118" spans="9:21" ht="72.650000000000006" customHeight="1" x14ac:dyDescent="0.35">
      <c r="I118" s="34"/>
      <c r="J118" s="35"/>
      <c r="N118" s="22"/>
      <c r="O118" s="22"/>
      <c r="P118" s="22"/>
      <c r="Q118" s="22"/>
      <c r="R118" s="36"/>
      <c r="U118" s="27"/>
    </row>
    <row r="119" spans="9:21" ht="72.650000000000006" customHeight="1" x14ac:dyDescent="0.35">
      <c r="I119" s="34"/>
      <c r="J119" s="35"/>
      <c r="N119" s="22"/>
      <c r="O119" s="22"/>
      <c r="P119" s="22"/>
      <c r="Q119" s="22"/>
      <c r="R119" s="36"/>
      <c r="U119" s="27"/>
    </row>
    <row r="120" spans="9:21" ht="72.650000000000006" customHeight="1" x14ac:dyDescent="0.35">
      <c r="I120" s="34"/>
      <c r="J120" s="35"/>
      <c r="N120" s="22"/>
      <c r="O120" s="22"/>
      <c r="P120" s="22"/>
      <c r="Q120" s="22"/>
      <c r="R120" s="36"/>
      <c r="U120" s="27"/>
    </row>
    <row r="121" spans="9:21" ht="72.650000000000006" customHeight="1" x14ac:dyDescent="0.35">
      <c r="I121" s="34"/>
      <c r="J121" s="35"/>
      <c r="N121" s="22"/>
      <c r="O121" s="22"/>
      <c r="P121" s="22"/>
      <c r="Q121" s="22"/>
      <c r="R121" s="36"/>
      <c r="U121" s="27"/>
    </row>
    <row r="122" spans="9:21" ht="72.650000000000006" customHeight="1" x14ac:dyDescent="0.35">
      <c r="I122" s="34"/>
      <c r="J122" s="35"/>
      <c r="N122" s="22"/>
      <c r="O122" s="22"/>
      <c r="P122" s="22"/>
      <c r="Q122" s="22"/>
      <c r="R122" s="36"/>
      <c r="U122" s="27"/>
    </row>
    <row r="123" spans="9:21" ht="72.650000000000006" customHeight="1" x14ac:dyDescent="0.35">
      <c r="I123" s="34"/>
      <c r="J123" s="35"/>
      <c r="N123" s="22"/>
      <c r="O123" s="22"/>
      <c r="P123" s="22"/>
      <c r="Q123" s="22"/>
      <c r="R123" s="36"/>
      <c r="U123" s="27"/>
    </row>
    <row r="124" spans="9:21" ht="72.650000000000006" customHeight="1" x14ac:dyDescent="0.35">
      <c r="I124" s="34"/>
      <c r="J124" s="35"/>
      <c r="N124" s="22"/>
      <c r="O124" s="22"/>
      <c r="P124" s="22"/>
      <c r="Q124" s="22"/>
      <c r="R124" s="36"/>
      <c r="U124" s="27"/>
    </row>
    <row r="125" spans="9:21" ht="72.650000000000006" customHeight="1" x14ac:dyDescent="0.35">
      <c r="I125" s="34"/>
      <c r="J125" s="35"/>
      <c r="N125" s="22"/>
      <c r="O125" s="22"/>
      <c r="P125" s="22"/>
      <c r="Q125" s="22"/>
      <c r="R125" s="36"/>
      <c r="U125" s="27"/>
    </row>
    <row r="126" spans="9:21" ht="72.650000000000006" customHeight="1" x14ac:dyDescent="0.35">
      <c r="I126" s="34"/>
      <c r="J126" s="35"/>
      <c r="N126" s="22"/>
      <c r="O126" s="22"/>
      <c r="P126" s="22"/>
      <c r="Q126" s="22"/>
      <c r="R126" s="36"/>
      <c r="U126" s="27"/>
    </row>
    <row r="127" spans="9:21" ht="72.650000000000006" customHeight="1" x14ac:dyDescent="0.35">
      <c r="I127" s="34"/>
      <c r="J127" s="35"/>
      <c r="N127" s="22"/>
      <c r="O127" s="22"/>
      <c r="P127" s="22"/>
      <c r="Q127" s="22"/>
      <c r="R127" s="36"/>
      <c r="U127" s="27"/>
    </row>
    <row r="128" spans="9:21" ht="72.650000000000006" customHeight="1" x14ac:dyDescent="0.35">
      <c r="I128" s="34"/>
      <c r="J128" s="35"/>
      <c r="N128" s="22"/>
      <c r="O128" s="22"/>
      <c r="P128" s="22"/>
      <c r="Q128" s="22"/>
      <c r="R128" s="36"/>
      <c r="U128" s="27"/>
    </row>
    <row r="129" spans="9:21" ht="72.650000000000006" customHeight="1" x14ac:dyDescent="0.35">
      <c r="I129" s="34"/>
      <c r="J129" s="35"/>
      <c r="N129" s="22"/>
      <c r="O129" s="22"/>
      <c r="P129" s="22"/>
      <c r="Q129" s="22"/>
      <c r="R129" s="36"/>
      <c r="U129" s="27"/>
    </row>
    <row r="130" spans="9:21" ht="72.650000000000006" customHeight="1" x14ac:dyDescent="0.35">
      <c r="I130" s="34"/>
      <c r="J130" s="35"/>
      <c r="N130" s="22"/>
      <c r="O130" s="22"/>
      <c r="P130" s="22"/>
      <c r="Q130" s="22"/>
      <c r="R130" s="36"/>
      <c r="U130" s="27"/>
    </row>
    <row r="131" spans="9:21" ht="72.650000000000006" customHeight="1" x14ac:dyDescent="0.35">
      <c r="I131" s="34"/>
      <c r="J131" s="35"/>
      <c r="N131" s="22"/>
      <c r="O131" s="22"/>
      <c r="P131" s="22"/>
      <c r="Q131" s="22"/>
      <c r="R131" s="36"/>
      <c r="U131" s="27"/>
    </row>
    <row r="132" spans="9:21" ht="72.650000000000006" customHeight="1" x14ac:dyDescent="0.35">
      <c r="I132" s="34"/>
      <c r="J132" s="35"/>
      <c r="N132" s="22"/>
      <c r="O132" s="22"/>
      <c r="P132" s="22"/>
      <c r="Q132" s="22"/>
      <c r="R132" s="36"/>
      <c r="U132" s="27"/>
    </row>
    <row r="133" spans="9:21" ht="72.650000000000006" customHeight="1" x14ac:dyDescent="0.35">
      <c r="I133" s="34"/>
      <c r="J133" s="35"/>
      <c r="N133" s="22"/>
      <c r="O133" s="22"/>
      <c r="P133" s="22"/>
      <c r="Q133" s="22"/>
      <c r="R133" s="36"/>
      <c r="U133" s="27"/>
    </row>
    <row r="134" spans="9:21" ht="72.650000000000006" customHeight="1" x14ac:dyDescent="0.35">
      <c r="I134" s="34"/>
      <c r="J134" s="35"/>
      <c r="N134" s="22"/>
      <c r="O134" s="22"/>
      <c r="P134" s="22"/>
      <c r="Q134" s="22"/>
      <c r="R134" s="36"/>
      <c r="U134" s="27"/>
    </row>
    <row r="135" spans="9:21" ht="72.650000000000006" customHeight="1" x14ac:dyDescent="0.35">
      <c r="I135" s="34"/>
      <c r="J135" s="35"/>
      <c r="N135" s="22"/>
      <c r="O135" s="22"/>
      <c r="P135" s="22"/>
      <c r="Q135" s="22"/>
      <c r="R135" s="36"/>
      <c r="U135" s="27"/>
    </row>
    <row r="136" spans="9:21" ht="72.650000000000006" customHeight="1" x14ac:dyDescent="0.35">
      <c r="I136" s="34"/>
      <c r="J136" s="35"/>
      <c r="N136" s="22"/>
      <c r="O136" s="22"/>
      <c r="P136" s="22"/>
      <c r="Q136" s="22"/>
      <c r="R136" s="36"/>
      <c r="U136" s="27"/>
    </row>
    <row r="137" spans="9:21" ht="72.650000000000006" customHeight="1" x14ac:dyDescent="0.35">
      <c r="I137" s="34"/>
      <c r="J137" s="35"/>
      <c r="N137" s="22"/>
      <c r="O137" s="22"/>
      <c r="P137" s="22"/>
      <c r="Q137" s="22"/>
      <c r="R137" s="36"/>
      <c r="U137" s="27"/>
    </row>
    <row r="138" spans="9:21" ht="72.650000000000006" customHeight="1" x14ac:dyDescent="0.35">
      <c r="I138" s="34"/>
      <c r="J138" s="35"/>
      <c r="N138" s="22"/>
      <c r="O138" s="22"/>
      <c r="P138" s="22"/>
      <c r="Q138" s="22"/>
      <c r="R138" s="36"/>
      <c r="U138" s="27"/>
    </row>
    <row r="139" spans="9:21" ht="72.650000000000006" customHeight="1" x14ac:dyDescent="0.35">
      <c r="I139" s="34"/>
      <c r="J139" s="35"/>
      <c r="N139" s="22"/>
      <c r="O139" s="22"/>
      <c r="P139" s="22"/>
      <c r="Q139" s="22"/>
      <c r="R139" s="36"/>
      <c r="U139" s="27"/>
    </row>
    <row r="140" spans="9:21" ht="72.650000000000006" customHeight="1" x14ac:dyDescent="0.35">
      <c r="I140" s="34"/>
      <c r="J140" s="35"/>
      <c r="N140" s="22"/>
      <c r="O140" s="22"/>
      <c r="P140" s="22"/>
      <c r="Q140" s="22"/>
      <c r="R140" s="36"/>
      <c r="U140" s="27"/>
    </row>
    <row r="141" spans="9:21" ht="72.650000000000006" customHeight="1" x14ac:dyDescent="0.35">
      <c r="I141" s="34"/>
      <c r="J141" s="35"/>
      <c r="N141" s="22"/>
      <c r="O141" s="22"/>
      <c r="P141" s="22"/>
      <c r="Q141" s="22"/>
      <c r="R141" s="36"/>
      <c r="U141" s="27"/>
    </row>
    <row r="142" spans="9:21" ht="72.650000000000006" customHeight="1" x14ac:dyDescent="0.35">
      <c r="I142" s="34"/>
      <c r="J142" s="35"/>
      <c r="N142" s="22"/>
      <c r="O142" s="22"/>
      <c r="P142" s="22"/>
      <c r="Q142" s="22"/>
      <c r="R142" s="36"/>
      <c r="U142" s="27"/>
    </row>
    <row r="143" spans="9:21" ht="72.650000000000006" customHeight="1" x14ac:dyDescent="0.35">
      <c r="I143" s="34"/>
      <c r="J143" s="35"/>
      <c r="N143" s="22"/>
      <c r="O143" s="22"/>
      <c r="P143" s="22"/>
      <c r="Q143" s="22"/>
      <c r="R143" s="36"/>
      <c r="U143" s="27"/>
    </row>
    <row r="144" spans="9:21" ht="72.650000000000006" customHeight="1" x14ac:dyDescent="0.35">
      <c r="I144" s="34"/>
      <c r="J144" s="35"/>
      <c r="N144" s="22"/>
      <c r="O144" s="22"/>
      <c r="P144" s="22"/>
      <c r="Q144" s="22"/>
      <c r="R144" s="36"/>
      <c r="U144" s="27"/>
    </row>
    <row r="145" spans="9:21" ht="72.650000000000006" customHeight="1" x14ac:dyDescent="0.35">
      <c r="I145" s="34"/>
      <c r="J145" s="35"/>
      <c r="N145" s="22"/>
      <c r="O145" s="22"/>
      <c r="P145" s="22"/>
      <c r="Q145" s="22"/>
      <c r="R145" s="36"/>
      <c r="U145" s="27"/>
    </row>
    <row r="146" spans="9:21" ht="72.650000000000006" customHeight="1" x14ac:dyDescent="0.35">
      <c r="I146" s="34"/>
      <c r="J146" s="35"/>
      <c r="N146" s="22"/>
      <c r="O146" s="22"/>
      <c r="P146" s="22"/>
      <c r="Q146" s="22"/>
      <c r="R146" s="36"/>
      <c r="U146" s="27"/>
    </row>
    <row r="147" spans="9:21" ht="72.650000000000006" customHeight="1" x14ac:dyDescent="0.35">
      <c r="I147" s="34"/>
      <c r="J147" s="35"/>
      <c r="N147" s="22"/>
      <c r="O147" s="22"/>
      <c r="P147" s="22"/>
      <c r="Q147" s="22"/>
      <c r="R147" s="36"/>
      <c r="U147" s="27"/>
    </row>
    <row r="148" spans="9:21" ht="72.650000000000006" customHeight="1" x14ac:dyDescent="0.35">
      <c r="I148" s="34"/>
      <c r="J148" s="35"/>
      <c r="N148" s="22"/>
      <c r="O148" s="22"/>
      <c r="P148" s="22"/>
      <c r="Q148" s="22"/>
      <c r="R148" s="36"/>
      <c r="U148" s="27"/>
    </row>
    <row r="149" spans="9:21" ht="72.650000000000006" customHeight="1" x14ac:dyDescent="0.35">
      <c r="I149" s="34"/>
      <c r="J149" s="35"/>
      <c r="N149" s="22"/>
      <c r="O149" s="22"/>
      <c r="P149" s="22"/>
      <c r="Q149" s="22"/>
      <c r="R149" s="36"/>
      <c r="U149" s="27"/>
    </row>
    <row r="150" spans="9:21" ht="72.650000000000006" customHeight="1" x14ac:dyDescent="0.35">
      <c r="I150" s="34"/>
      <c r="J150" s="35"/>
      <c r="N150" s="22"/>
      <c r="O150" s="22"/>
      <c r="P150" s="22"/>
      <c r="Q150" s="22"/>
      <c r="R150" s="36"/>
      <c r="U150" s="27"/>
    </row>
    <row r="151" spans="9:21" ht="72.650000000000006" customHeight="1" x14ac:dyDescent="0.35">
      <c r="I151" s="34"/>
      <c r="J151" s="35"/>
      <c r="N151" s="22"/>
      <c r="O151" s="22"/>
      <c r="P151" s="22"/>
      <c r="Q151" s="22"/>
      <c r="R151" s="36"/>
      <c r="U151" s="27"/>
    </row>
    <row r="152" spans="9:21" ht="72.650000000000006" customHeight="1" x14ac:dyDescent="0.35">
      <c r="I152" s="34"/>
      <c r="J152" s="35"/>
      <c r="N152" s="22"/>
      <c r="O152" s="22"/>
      <c r="P152" s="22"/>
      <c r="Q152" s="22"/>
      <c r="R152" s="36"/>
      <c r="U152" s="27"/>
    </row>
    <row r="153" spans="9:21" ht="72.650000000000006" customHeight="1" x14ac:dyDescent="0.35">
      <c r="I153" s="34"/>
      <c r="J153" s="35"/>
      <c r="N153" s="22"/>
      <c r="O153" s="22"/>
      <c r="P153" s="22"/>
      <c r="Q153" s="22"/>
      <c r="R153" s="36"/>
      <c r="U153" s="27"/>
    </row>
    <row r="154" spans="9:21" ht="72.650000000000006" customHeight="1" x14ac:dyDescent="0.35">
      <c r="I154" s="34"/>
      <c r="J154" s="35"/>
      <c r="N154" s="22"/>
      <c r="O154" s="22"/>
      <c r="P154" s="22"/>
      <c r="Q154" s="22"/>
      <c r="R154" s="36"/>
      <c r="U154" s="27"/>
    </row>
    <row r="155" spans="9:21" ht="72.650000000000006" customHeight="1" x14ac:dyDescent="0.35">
      <c r="I155" s="34"/>
      <c r="J155" s="35"/>
      <c r="N155" s="22"/>
      <c r="O155" s="22"/>
      <c r="P155" s="22"/>
      <c r="Q155" s="22"/>
      <c r="R155" s="36"/>
      <c r="U155" s="27"/>
    </row>
    <row r="156" spans="9:21" ht="72.650000000000006" customHeight="1" x14ac:dyDescent="0.35">
      <c r="I156" s="34"/>
      <c r="J156" s="35"/>
      <c r="N156" s="22"/>
      <c r="O156" s="22"/>
      <c r="P156" s="22"/>
      <c r="Q156" s="22"/>
      <c r="R156" s="36"/>
      <c r="U156" s="27"/>
    </row>
    <row r="157" spans="9:21" ht="72.650000000000006" customHeight="1" x14ac:dyDescent="0.35">
      <c r="I157" s="34"/>
      <c r="J157" s="35"/>
      <c r="N157" s="22"/>
      <c r="O157" s="22"/>
      <c r="P157" s="22"/>
      <c r="Q157" s="22"/>
      <c r="R157" s="36"/>
      <c r="U157" s="27"/>
    </row>
    <row r="158" spans="9:21" x14ac:dyDescent="0.35">
      <c r="O158" s="37"/>
      <c r="P158" s="37"/>
      <c r="Q158" s="37"/>
      <c r="R158" s="37"/>
    </row>
    <row r="159" spans="9:21" x14ac:dyDescent="0.35">
      <c r="O159" s="37"/>
      <c r="P159" s="37"/>
      <c r="Q159" s="37"/>
      <c r="R159" s="37"/>
    </row>
    <row r="160" spans="9:21" x14ac:dyDescent="0.35">
      <c r="O160" s="37"/>
      <c r="P160" s="37"/>
      <c r="Q160" s="37"/>
      <c r="R160" s="37"/>
    </row>
    <row r="161" spans="15:18" x14ac:dyDescent="0.35">
      <c r="O161" s="37"/>
      <c r="P161" s="37"/>
      <c r="Q161" s="37"/>
      <c r="R161" s="37"/>
    </row>
    <row r="162" spans="15:18" x14ac:dyDescent="0.35">
      <c r="O162" s="37"/>
      <c r="P162" s="37"/>
      <c r="Q162" s="37"/>
      <c r="R162" s="37"/>
    </row>
    <row r="163" spans="15:18" x14ac:dyDescent="0.35">
      <c r="O163" s="37"/>
      <c r="P163" s="37"/>
      <c r="Q163" s="37"/>
      <c r="R163" s="37"/>
    </row>
    <row r="164" spans="15:18" x14ac:dyDescent="0.35">
      <c r="O164" s="37"/>
      <c r="P164" s="37"/>
      <c r="Q164" s="37"/>
      <c r="R164" s="37"/>
    </row>
    <row r="165" spans="15:18" x14ac:dyDescent="0.35">
      <c r="O165" s="37"/>
      <c r="P165" s="37"/>
      <c r="Q165" s="37"/>
      <c r="R165" s="37"/>
    </row>
    <row r="166" spans="15:18" x14ac:dyDescent="0.35">
      <c r="O166" s="37"/>
      <c r="P166" s="37"/>
      <c r="Q166" s="37"/>
      <c r="R166" s="37"/>
    </row>
    <row r="167" spans="15:18" x14ac:dyDescent="0.35">
      <c r="O167" s="37"/>
      <c r="P167" s="37"/>
      <c r="Q167" s="37"/>
      <c r="R167" s="37"/>
    </row>
    <row r="168" spans="15:18" x14ac:dyDescent="0.35">
      <c r="O168" s="37"/>
      <c r="P168" s="37"/>
      <c r="Q168" s="37"/>
      <c r="R168" s="37"/>
    </row>
    <row r="169" spans="15:18" x14ac:dyDescent="0.35">
      <c r="O169" s="37"/>
      <c r="P169" s="37"/>
      <c r="Q169" s="37"/>
      <c r="R169" s="37"/>
    </row>
    <row r="170" spans="15:18" x14ac:dyDescent="0.35">
      <c r="O170" s="37"/>
      <c r="P170" s="37"/>
      <c r="Q170" s="37"/>
      <c r="R170" s="37"/>
    </row>
    <row r="171" spans="15:18" x14ac:dyDescent="0.35">
      <c r="O171" s="37"/>
      <c r="P171" s="37"/>
      <c r="Q171" s="37"/>
      <c r="R171" s="37"/>
    </row>
    <row r="172" spans="15:18" x14ac:dyDescent="0.35">
      <c r="O172" s="37"/>
      <c r="P172" s="37"/>
      <c r="Q172" s="37"/>
      <c r="R172" s="37"/>
    </row>
    <row r="173" spans="15:18" x14ac:dyDescent="0.35">
      <c r="O173" s="37"/>
      <c r="P173" s="37"/>
      <c r="Q173" s="37"/>
      <c r="R173" s="37"/>
    </row>
    <row r="174" spans="15:18" x14ac:dyDescent="0.35">
      <c r="O174" s="37"/>
      <c r="P174" s="37"/>
      <c r="Q174" s="37"/>
      <c r="R174" s="37"/>
    </row>
    <row r="175" spans="15:18" x14ac:dyDescent="0.35">
      <c r="O175" s="37"/>
      <c r="P175" s="37"/>
      <c r="Q175" s="37"/>
      <c r="R175" s="37"/>
    </row>
  </sheetData>
  <autoFilter ref="A2:W2">
    <sortState ref="A3:W98">
      <sortCondition descending="1" ref="S2"/>
    </sortState>
  </autoFilter>
  <printOptions horizontalCentered="1"/>
  <pageMargins left="0.25" right="0.25" top="0.75" bottom="0.75" header="0.3" footer="0.3"/>
  <pageSetup paperSize="193" scale="39" fitToHeight="0" orientation="landscape" r:id="rId1"/>
  <headerFooter>
    <oddHeader>&amp;L&amp;"Arial,Bold"&amp;20Draft, July 10, 2014&amp;C&amp;"Arial,Bold"&amp;20Division 13 Division Needs Project Scoring and Ranking - Highway Mode&amp;R&amp;"Arial,Bold"&amp;20Draft, July 10, 2014</oddHeader>
    <oddFooter>&amp;C&amp;"Arial,Bold"&amp;14Page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U103"/>
  <sheetViews>
    <sheetView zoomScale="40" zoomScaleNormal="40" workbookViewId="0"/>
  </sheetViews>
  <sheetFormatPr defaultColWidth="9.1796875" defaultRowHeight="14.5" x14ac:dyDescent="0.35"/>
  <cols>
    <col min="1" max="1" width="11.453125" style="9" customWidth="1"/>
    <col min="2" max="2" width="26.26953125" style="60" customWidth="1"/>
    <col min="3" max="3" width="18.1796875" style="61" customWidth="1"/>
    <col min="4" max="4" width="15.81640625" style="60" customWidth="1"/>
    <col min="5" max="5" width="54.26953125" style="9" customWidth="1"/>
    <col min="6" max="6" width="12.54296875" style="9" customWidth="1"/>
    <col min="7" max="7" width="14.26953125" style="62" customWidth="1"/>
    <col min="8" max="8" width="18.453125" style="9" customWidth="1"/>
    <col min="9" max="9" width="13.26953125" style="59" customWidth="1"/>
    <col min="10" max="10" width="16.81640625" style="59" customWidth="1"/>
    <col min="11" max="11" width="19.453125" style="59" customWidth="1"/>
    <col min="12" max="12" width="23.54296875" style="59" customWidth="1"/>
    <col min="13" max="14" width="25" style="59" customWidth="1"/>
    <col min="15" max="15" width="13.54296875" style="59" customWidth="1"/>
    <col min="16" max="16" width="13.1796875" style="59" customWidth="1"/>
    <col min="17" max="17" width="19.81640625" style="9" customWidth="1"/>
    <col min="18" max="18" width="16.81640625" style="9" customWidth="1"/>
    <col min="19" max="19" width="13.26953125" style="9" customWidth="1"/>
    <col min="20" max="16384" width="9.1796875" style="9"/>
  </cols>
  <sheetData>
    <row r="1" spans="1:19" s="39" customFormat="1" ht="26.25" x14ac:dyDescent="0.4">
      <c r="B1" s="40"/>
      <c r="C1" s="41"/>
      <c r="D1" s="40"/>
      <c r="G1" s="42"/>
      <c r="I1" s="3"/>
      <c r="J1" s="122" t="s">
        <v>513</v>
      </c>
      <c r="K1" s="123"/>
      <c r="L1" s="123"/>
      <c r="M1" s="123"/>
      <c r="N1" s="124"/>
      <c r="O1" s="43"/>
      <c r="P1" s="43"/>
    </row>
    <row r="2" spans="1:19" ht="45" x14ac:dyDescent="0.25">
      <c r="A2" s="44" t="s">
        <v>514</v>
      </c>
      <c r="B2" s="45" t="s">
        <v>120</v>
      </c>
      <c r="C2" s="45" t="s">
        <v>515</v>
      </c>
      <c r="D2" s="46" t="s">
        <v>516</v>
      </c>
      <c r="E2" s="45" t="s">
        <v>517</v>
      </c>
      <c r="F2" s="45" t="s">
        <v>518</v>
      </c>
      <c r="G2" s="45" t="s">
        <v>123</v>
      </c>
      <c r="H2" s="45" t="s">
        <v>519</v>
      </c>
      <c r="I2" s="3" t="s">
        <v>520</v>
      </c>
      <c r="J2" s="3" t="s">
        <v>521</v>
      </c>
      <c r="K2" s="3" t="s">
        <v>522</v>
      </c>
      <c r="L2" s="3" t="s">
        <v>523</v>
      </c>
      <c r="M2" s="3" t="s">
        <v>524</v>
      </c>
      <c r="N2" s="47" t="s">
        <v>525</v>
      </c>
      <c r="O2" s="3" t="s">
        <v>526</v>
      </c>
      <c r="P2" s="3" t="s">
        <v>135</v>
      </c>
      <c r="Q2" s="3" t="s">
        <v>136</v>
      </c>
      <c r="R2" s="48" t="s">
        <v>133</v>
      </c>
      <c r="S2" s="49" t="s">
        <v>134</v>
      </c>
    </row>
    <row r="3" spans="1:19" ht="135" x14ac:dyDescent="0.25">
      <c r="A3" s="50" t="s">
        <v>527</v>
      </c>
      <c r="B3" s="51" t="s">
        <v>13</v>
      </c>
      <c r="C3" s="51" t="s">
        <v>76</v>
      </c>
      <c r="D3" s="52" t="s">
        <v>528</v>
      </c>
      <c r="E3" s="52" t="s">
        <v>529</v>
      </c>
      <c r="F3" s="53">
        <v>61.58</v>
      </c>
      <c r="G3" s="54" t="s">
        <v>17</v>
      </c>
      <c r="H3" s="54">
        <v>37452466</v>
      </c>
      <c r="I3" s="55">
        <v>0</v>
      </c>
      <c r="J3" s="55">
        <v>20</v>
      </c>
      <c r="K3" s="55">
        <v>20</v>
      </c>
      <c r="L3" s="55">
        <v>20</v>
      </c>
      <c r="M3" s="56">
        <v>20</v>
      </c>
      <c r="N3" s="57">
        <f>SUM(I3:M3)</f>
        <v>80</v>
      </c>
      <c r="O3" s="58">
        <v>1</v>
      </c>
      <c r="P3" s="58">
        <v>0</v>
      </c>
      <c r="Q3" s="52" t="s">
        <v>530</v>
      </c>
      <c r="R3" s="52">
        <f>F3+N3*0.15</f>
        <v>73.58</v>
      </c>
      <c r="S3" s="52">
        <v>1</v>
      </c>
    </row>
    <row r="4" spans="1:19" ht="135" x14ac:dyDescent="0.25">
      <c r="A4" s="50" t="s">
        <v>531</v>
      </c>
      <c r="B4" s="51" t="s">
        <v>13</v>
      </c>
      <c r="C4" s="51" t="s">
        <v>76</v>
      </c>
      <c r="D4" s="52" t="s">
        <v>532</v>
      </c>
      <c r="E4" s="52" t="s">
        <v>533</v>
      </c>
      <c r="F4" s="53">
        <v>45.54</v>
      </c>
      <c r="G4" s="54" t="s">
        <v>17</v>
      </c>
      <c r="H4" s="54">
        <v>23882284</v>
      </c>
      <c r="I4" s="55">
        <v>0</v>
      </c>
      <c r="J4" s="55">
        <v>0</v>
      </c>
      <c r="K4" s="55">
        <v>2</v>
      </c>
      <c r="L4" s="55">
        <v>20</v>
      </c>
      <c r="M4" s="56">
        <v>20</v>
      </c>
      <c r="N4" s="57">
        <f>SUM(I4:M4)</f>
        <v>42</v>
      </c>
      <c r="O4" s="58">
        <v>4</v>
      </c>
      <c r="P4" s="58">
        <v>0</v>
      </c>
      <c r="Q4" s="52" t="s">
        <v>530</v>
      </c>
      <c r="R4" s="52">
        <f>F4+N4*0.15</f>
        <v>51.839999999999996</v>
      </c>
      <c r="S4" s="52">
        <v>2</v>
      </c>
    </row>
    <row r="5" spans="1:19" ht="60" x14ac:dyDescent="0.25">
      <c r="A5" s="50" t="s">
        <v>74</v>
      </c>
      <c r="B5" s="51" t="s">
        <v>13</v>
      </c>
      <c r="C5" s="51" t="s">
        <v>76</v>
      </c>
      <c r="D5" s="52" t="s">
        <v>534</v>
      </c>
      <c r="E5" s="52" t="s">
        <v>535</v>
      </c>
      <c r="F5" s="53">
        <v>24.28</v>
      </c>
      <c r="G5" s="54" t="s">
        <v>17</v>
      </c>
      <c r="H5" s="54">
        <v>3000000</v>
      </c>
      <c r="I5" s="55">
        <v>0</v>
      </c>
      <c r="J5" s="55">
        <v>0</v>
      </c>
      <c r="K5" s="55">
        <v>18</v>
      </c>
      <c r="L5" s="55">
        <v>20</v>
      </c>
      <c r="M5" s="56">
        <v>20</v>
      </c>
      <c r="N5" s="57">
        <f>SUM(I5:M5)</f>
        <v>58</v>
      </c>
      <c r="O5" s="58">
        <v>3</v>
      </c>
      <c r="P5" s="58">
        <v>100</v>
      </c>
      <c r="Q5" s="52"/>
      <c r="R5" s="52">
        <f>F5+N5*0.15</f>
        <v>32.980000000000004</v>
      </c>
      <c r="S5" s="52">
        <v>3</v>
      </c>
    </row>
    <row r="6" spans="1:19" ht="60" x14ac:dyDescent="0.25">
      <c r="A6" s="50" t="s">
        <v>79</v>
      </c>
      <c r="B6" s="51" t="s">
        <v>13</v>
      </c>
      <c r="C6" s="51" t="s">
        <v>76</v>
      </c>
      <c r="D6" s="52" t="s">
        <v>536</v>
      </c>
      <c r="E6" s="52" t="s">
        <v>537</v>
      </c>
      <c r="F6" s="53">
        <v>10.16</v>
      </c>
      <c r="G6" s="54" t="s">
        <v>17</v>
      </c>
      <c r="H6" s="54">
        <v>333333</v>
      </c>
      <c r="I6" s="55">
        <v>0</v>
      </c>
      <c r="J6" s="55">
        <v>20</v>
      </c>
      <c r="K6" s="55">
        <v>20</v>
      </c>
      <c r="L6" s="55">
        <v>0</v>
      </c>
      <c r="M6" s="56">
        <v>20</v>
      </c>
      <c r="N6" s="57">
        <f>SUM(I6:M6)</f>
        <v>60</v>
      </c>
      <c r="O6" s="58">
        <v>2</v>
      </c>
      <c r="P6" s="58">
        <v>100</v>
      </c>
      <c r="Q6" s="52" t="s">
        <v>139</v>
      </c>
      <c r="R6" s="52">
        <f>F6+N6*0.15</f>
        <v>19.16</v>
      </c>
      <c r="S6" s="52">
        <v>4</v>
      </c>
    </row>
    <row r="7" spans="1:19" ht="15" x14ac:dyDescent="0.25">
      <c r="B7" s="9"/>
      <c r="C7" s="9"/>
      <c r="D7" s="9"/>
      <c r="G7" s="9"/>
    </row>
    <row r="8" spans="1:19" ht="15" x14ac:dyDescent="0.25">
      <c r="B8" s="9"/>
      <c r="C8" s="9"/>
      <c r="D8" s="9"/>
      <c r="G8" s="9"/>
    </row>
    <row r="15" spans="1:19" ht="15" x14ac:dyDescent="0.25">
      <c r="N15" s="59" t="s">
        <v>538</v>
      </c>
    </row>
    <row r="79" spans="21:21" x14ac:dyDescent="0.35">
      <c r="U79" s="9">
        <v>72</v>
      </c>
    </row>
    <row r="80" spans="21:21" x14ac:dyDescent="0.35">
      <c r="U80" s="9">
        <v>73</v>
      </c>
    </row>
    <row r="81" spans="21:21" x14ac:dyDescent="0.35">
      <c r="U81" s="9">
        <v>74</v>
      </c>
    </row>
    <row r="82" spans="21:21" x14ac:dyDescent="0.35">
      <c r="U82" s="9">
        <v>75</v>
      </c>
    </row>
    <row r="83" spans="21:21" x14ac:dyDescent="0.35">
      <c r="U83" s="9">
        <v>76</v>
      </c>
    </row>
    <row r="84" spans="21:21" x14ac:dyDescent="0.35">
      <c r="U84" s="9">
        <v>77</v>
      </c>
    </row>
    <row r="85" spans="21:21" x14ac:dyDescent="0.35">
      <c r="U85" s="9">
        <v>78</v>
      </c>
    </row>
    <row r="86" spans="21:21" x14ac:dyDescent="0.35">
      <c r="U86" s="9">
        <v>79</v>
      </c>
    </row>
    <row r="87" spans="21:21" x14ac:dyDescent="0.35">
      <c r="U87" s="9">
        <v>80</v>
      </c>
    </row>
    <row r="88" spans="21:21" x14ac:dyDescent="0.35">
      <c r="U88" s="9">
        <v>81</v>
      </c>
    </row>
    <row r="89" spans="21:21" x14ac:dyDescent="0.35">
      <c r="U89" s="9">
        <v>82</v>
      </c>
    </row>
    <row r="90" spans="21:21" x14ac:dyDescent="0.35">
      <c r="U90" s="9">
        <v>83</v>
      </c>
    </row>
    <row r="91" spans="21:21" x14ac:dyDescent="0.35">
      <c r="U91" s="9">
        <v>84</v>
      </c>
    </row>
    <row r="92" spans="21:21" x14ac:dyDescent="0.35">
      <c r="U92" s="9">
        <v>85</v>
      </c>
    </row>
    <row r="93" spans="21:21" x14ac:dyDescent="0.35">
      <c r="U93" s="9">
        <v>86</v>
      </c>
    </row>
    <row r="94" spans="21:21" x14ac:dyDescent="0.35">
      <c r="U94" s="9">
        <v>87</v>
      </c>
    </row>
    <row r="95" spans="21:21" x14ac:dyDescent="0.35">
      <c r="U95" s="9">
        <v>88</v>
      </c>
    </row>
    <row r="96" spans="21:21" x14ac:dyDescent="0.35">
      <c r="U96" s="9">
        <v>89</v>
      </c>
    </row>
    <row r="97" spans="21:21" x14ac:dyDescent="0.35">
      <c r="U97" s="9">
        <v>90</v>
      </c>
    </row>
    <row r="98" spans="21:21" x14ac:dyDescent="0.35">
      <c r="U98" s="9">
        <v>91</v>
      </c>
    </row>
    <row r="99" spans="21:21" x14ac:dyDescent="0.35">
      <c r="U99" s="9">
        <v>92</v>
      </c>
    </row>
    <row r="100" spans="21:21" x14ac:dyDescent="0.35">
      <c r="U100" s="9">
        <v>93</v>
      </c>
    </row>
    <row r="101" spans="21:21" x14ac:dyDescent="0.35">
      <c r="U101" s="9">
        <v>94</v>
      </c>
    </row>
    <row r="102" spans="21:21" x14ac:dyDescent="0.35">
      <c r="U102" s="9">
        <v>95</v>
      </c>
    </row>
    <row r="103" spans="21:21" x14ac:dyDescent="0.35">
      <c r="U103" s="9">
        <v>96</v>
      </c>
    </row>
  </sheetData>
  <autoFilter ref="A2:U2">
    <sortState ref="A3:U6">
      <sortCondition descending="1" ref="R2"/>
    </sortState>
  </autoFilter>
  <mergeCells count="1">
    <mergeCell ref="J1:N1"/>
  </mergeCells>
  <pageMargins left="0.25" right="0.25" top="0.75" bottom="0.75" header="0.3" footer="0.3"/>
  <pageSetup paperSize="193" scale="36" fitToHeight="0" orientation="landscape" r:id="rId1"/>
  <headerFooter scaleWithDoc="0">
    <oddHeader>&amp;L&amp;"-,Bold"&amp;14Draft July 10, 2014&amp;C&amp;"-,Bold"&amp;14Division 13 Regional Project Scoring and Ranking - Aviation Mode&amp;R&amp;"-,Bold"&amp;14Draft July 10, 2014</oddHeader>
    <oddFooter>&amp;C&amp;"-,Bold"&amp;14Page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16"/>
  <sheetViews>
    <sheetView topLeftCell="E1" zoomScale="30" zoomScaleNormal="30" workbookViewId="0"/>
  </sheetViews>
  <sheetFormatPr defaultColWidth="9.1796875" defaultRowHeight="14.5" x14ac:dyDescent="0.35"/>
  <cols>
    <col min="1" max="1" width="8.26953125" style="72" customWidth="1"/>
    <col min="2" max="2" width="26.26953125" style="73" customWidth="1"/>
    <col min="3" max="3" width="18.1796875" style="74" customWidth="1"/>
    <col min="4" max="4" width="19.81640625" style="73" customWidth="1"/>
    <col min="5" max="5" width="59.453125" style="72" customWidth="1"/>
    <col min="6" max="6" width="12.54296875" style="72" customWidth="1"/>
    <col min="7" max="7" width="14.26953125" style="75" customWidth="1"/>
    <col min="8" max="8" width="18.453125" style="72" customWidth="1"/>
    <col min="9" max="9" width="20.1796875" style="76" customWidth="1"/>
    <col min="10" max="10" width="23.81640625" style="76" customWidth="1"/>
    <col min="11" max="11" width="22.26953125" style="76" customWidth="1"/>
    <col min="12" max="12" width="21.7265625" style="76" customWidth="1"/>
    <col min="13" max="13" width="30.1796875" style="76" customWidth="1"/>
    <col min="14" max="14" width="13.1796875" style="76" customWidth="1"/>
    <col min="15" max="15" width="14.1796875" style="76" customWidth="1"/>
    <col min="16" max="16" width="14.453125" style="76" customWidth="1"/>
    <col min="17" max="17" width="15" style="72" customWidth="1"/>
    <col min="18" max="18" width="11.453125" style="72" customWidth="1"/>
    <col min="19" max="19" width="29.54296875" style="72" customWidth="1"/>
    <col min="20" max="16384" width="9.1796875" style="72"/>
  </cols>
  <sheetData>
    <row r="1" spans="1:19" s="39" customFormat="1" ht="26.25" x14ac:dyDescent="0.4">
      <c r="B1" s="40"/>
      <c r="C1" s="41"/>
      <c r="D1" s="40"/>
      <c r="G1" s="42"/>
      <c r="I1" s="3"/>
      <c r="J1" s="3" t="s">
        <v>539</v>
      </c>
      <c r="K1" s="3" t="s">
        <v>540</v>
      </c>
      <c r="L1" s="3" t="s">
        <v>541</v>
      </c>
      <c r="M1" s="3" t="s">
        <v>542</v>
      </c>
      <c r="N1" s="3"/>
    </row>
    <row r="2" spans="1:19" s="9" customFormat="1" ht="72.650000000000006" customHeight="1" x14ac:dyDescent="0.25">
      <c r="A2" s="44" t="s">
        <v>514</v>
      </c>
      <c r="B2" s="45" t="s">
        <v>120</v>
      </c>
      <c r="C2" s="45" t="s">
        <v>515</v>
      </c>
      <c r="D2" s="46" t="s">
        <v>516</v>
      </c>
      <c r="E2" s="45" t="s">
        <v>517</v>
      </c>
      <c r="F2" s="45" t="s">
        <v>543</v>
      </c>
      <c r="G2" s="45" t="s">
        <v>123</v>
      </c>
      <c r="H2" s="45" t="s">
        <v>519</v>
      </c>
      <c r="I2" s="3" t="s">
        <v>544</v>
      </c>
      <c r="J2" s="3" t="s">
        <v>545</v>
      </c>
      <c r="K2" s="3" t="s">
        <v>546</v>
      </c>
      <c r="L2" s="3" t="s">
        <v>547</v>
      </c>
      <c r="M2" s="3" t="s">
        <v>548</v>
      </c>
      <c r="N2" s="3" t="s">
        <v>549</v>
      </c>
      <c r="O2" s="3" t="s">
        <v>526</v>
      </c>
      <c r="P2" s="3" t="s">
        <v>135</v>
      </c>
      <c r="Q2" s="63" t="s">
        <v>405</v>
      </c>
      <c r="R2" s="63" t="s">
        <v>134</v>
      </c>
      <c r="S2" s="3" t="s">
        <v>550</v>
      </c>
    </row>
    <row r="3" spans="1:19" ht="120" x14ac:dyDescent="0.25">
      <c r="A3" s="64" t="s">
        <v>527</v>
      </c>
      <c r="B3" s="65" t="s">
        <v>13</v>
      </c>
      <c r="C3" s="65" t="s">
        <v>76</v>
      </c>
      <c r="D3" s="65" t="s">
        <v>528</v>
      </c>
      <c r="E3" s="66" t="s">
        <v>529</v>
      </c>
      <c r="F3" s="67">
        <v>44.61</v>
      </c>
      <c r="G3" s="68" t="s">
        <v>17</v>
      </c>
      <c r="H3" s="68">
        <v>37452466</v>
      </c>
      <c r="I3" s="69">
        <v>0</v>
      </c>
      <c r="J3" s="69">
        <v>20</v>
      </c>
      <c r="K3" s="69">
        <v>20</v>
      </c>
      <c r="L3" s="69">
        <v>20</v>
      </c>
      <c r="M3" s="70">
        <v>20</v>
      </c>
      <c r="N3" s="71">
        <f t="shared" ref="N3:N15" si="0">SUM(I3:M3)</f>
        <v>80</v>
      </c>
      <c r="O3" s="71">
        <v>4</v>
      </c>
      <c r="P3" s="71">
        <v>0</v>
      </c>
      <c r="Q3" s="65">
        <f t="shared" ref="Q3:Q16" si="1">F3+N3*0.25</f>
        <v>64.61</v>
      </c>
      <c r="R3" s="65">
        <v>1</v>
      </c>
      <c r="S3" s="68" t="s">
        <v>530</v>
      </c>
    </row>
    <row r="4" spans="1:19" ht="90" x14ac:dyDescent="0.25">
      <c r="A4" s="64" t="s">
        <v>551</v>
      </c>
      <c r="B4" s="65" t="s">
        <v>552</v>
      </c>
      <c r="C4" s="65" t="s">
        <v>553</v>
      </c>
      <c r="D4" s="65" t="s">
        <v>554</v>
      </c>
      <c r="E4" s="66" t="s">
        <v>555</v>
      </c>
      <c r="F4" s="67">
        <v>28.52</v>
      </c>
      <c r="G4" s="68" t="s">
        <v>28</v>
      </c>
      <c r="H4" s="68">
        <v>9530000</v>
      </c>
      <c r="I4" s="69">
        <v>20</v>
      </c>
      <c r="J4" s="69">
        <v>0</v>
      </c>
      <c r="K4" s="69">
        <v>2</v>
      </c>
      <c r="L4" s="69">
        <v>20</v>
      </c>
      <c r="M4" s="70">
        <v>20</v>
      </c>
      <c r="N4" s="71">
        <f t="shared" si="0"/>
        <v>62</v>
      </c>
      <c r="O4" s="71">
        <v>10</v>
      </c>
      <c r="P4" s="71">
        <v>0</v>
      </c>
      <c r="Q4" s="65">
        <f t="shared" si="1"/>
        <v>44.019999999999996</v>
      </c>
      <c r="R4" s="65">
        <v>2</v>
      </c>
      <c r="S4" s="68" t="s">
        <v>556</v>
      </c>
    </row>
    <row r="5" spans="1:19" ht="120" x14ac:dyDescent="0.25">
      <c r="A5" s="64" t="s">
        <v>531</v>
      </c>
      <c r="B5" s="65" t="s">
        <v>13</v>
      </c>
      <c r="C5" s="65" t="s">
        <v>76</v>
      </c>
      <c r="D5" s="65" t="s">
        <v>532</v>
      </c>
      <c r="E5" s="66" t="s">
        <v>533</v>
      </c>
      <c r="F5" s="67">
        <v>33.08</v>
      </c>
      <c r="G5" s="68" t="s">
        <v>17</v>
      </c>
      <c r="H5" s="68">
        <v>23882284</v>
      </c>
      <c r="I5" s="69">
        <v>0</v>
      </c>
      <c r="J5" s="69">
        <v>0</v>
      </c>
      <c r="K5" s="69">
        <v>2</v>
      </c>
      <c r="L5" s="69">
        <v>20</v>
      </c>
      <c r="M5" s="70">
        <v>20</v>
      </c>
      <c r="N5" s="71">
        <f t="shared" si="0"/>
        <v>42</v>
      </c>
      <c r="O5" s="71">
        <v>14</v>
      </c>
      <c r="P5" s="71">
        <v>0</v>
      </c>
      <c r="Q5" s="65">
        <f t="shared" si="1"/>
        <v>43.58</v>
      </c>
      <c r="R5" s="65">
        <v>3</v>
      </c>
      <c r="S5" s="68" t="s">
        <v>530</v>
      </c>
    </row>
    <row r="6" spans="1:19" ht="45" x14ac:dyDescent="0.25">
      <c r="A6" s="64" t="s">
        <v>115</v>
      </c>
      <c r="B6" s="65" t="s">
        <v>557</v>
      </c>
      <c r="C6" s="65" t="s">
        <v>116</v>
      </c>
      <c r="D6" s="65" t="s">
        <v>558</v>
      </c>
      <c r="E6" s="66" t="s">
        <v>559</v>
      </c>
      <c r="F6" s="67">
        <v>16</v>
      </c>
      <c r="G6" s="68" t="s">
        <v>58</v>
      </c>
      <c r="H6" s="68">
        <v>500000</v>
      </c>
      <c r="I6" s="69">
        <v>20</v>
      </c>
      <c r="J6" s="69">
        <v>20</v>
      </c>
      <c r="K6" s="69">
        <v>2</v>
      </c>
      <c r="L6" s="69">
        <v>20</v>
      </c>
      <c r="M6" s="70">
        <v>20</v>
      </c>
      <c r="N6" s="71">
        <f t="shared" si="0"/>
        <v>82</v>
      </c>
      <c r="O6" s="71">
        <v>3</v>
      </c>
      <c r="P6" s="71">
        <v>100</v>
      </c>
      <c r="Q6" s="65">
        <f t="shared" si="1"/>
        <v>36.5</v>
      </c>
      <c r="R6" s="65">
        <v>4</v>
      </c>
      <c r="S6" s="68"/>
    </row>
    <row r="7" spans="1:19" ht="60" x14ac:dyDescent="0.25">
      <c r="A7" s="64" t="s">
        <v>560</v>
      </c>
      <c r="B7" s="65" t="s">
        <v>561</v>
      </c>
      <c r="C7" s="65" t="s">
        <v>116</v>
      </c>
      <c r="D7" s="65" t="s">
        <v>562</v>
      </c>
      <c r="E7" s="66" t="s">
        <v>563</v>
      </c>
      <c r="F7" s="67">
        <v>15.85</v>
      </c>
      <c r="G7" s="68" t="s">
        <v>58</v>
      </c>
      <c r="H7" s="68">
        <v>4000000</v>
      </c>
      <c r="I7" s="69">
        <v>20</v>
      </c>
      <c r="J7" s="69">
        <v>20</v>
      </c>
      <c r="K7" s="69">
        <v>2</v>
      </c>
      <c r="L7" s="69">
        <v>20</v>
      </c>
      <c r="M7" s="70">
        <v>20</v>
      </c>
      <c r="N7" s="71">
        <f t="shared" si="0"/>
        <v>82</v>
      </c>
      <c r="O7" s="71">
        <v>2</v>
      </c>
      <c r="P7" s="71">
        <v>0</v>
      </c>
      <c r="Q7" s="65">
        <f t="shared" si="1"/>
        <v>36.35</v>
      </c>
      <c r="R7" s="65">
        <v>5</v>
      </c>
      <c r="S7" s="68"/>
    </row>
    <row r="8" spans="1:19" ht="60" x14ac:dyDescent="0.25">
      <c r="A8" s="64" t="s">
        <v>74</v>
      </c>
      <c r="B8" s="65" t="s">
        <v>13</v>
      </c>
      <c r="C8" s="65" t="s">
        <v>76</v>
      </c>
      <c r="D8" s="65" t="s">
        <v>534</v>
      </c>
      <c r="E8" s="66" t="s">
        <v>535</v>
      </c>
      <c r="F8" s="67">
        <v>19</v>
      </c>
      <c r="G8" s="68" t="s">
        <v>17</v>
      </c>
      <c r="H8" s="68">
        <v>3000000</v>
      </c>
      <c r="I8" s="69">
        <v>0</v>
      </c>
      <c r="J8" s="69">
        <v>0</v>
      </c>
      <c r="K8" s="69">
        <v>18</v>
      </c>
      <c r="L8" s="69">
        <v>20</v>
      </c>
      <c r="M8" s="70">
        <v>20</v>
      </c>
      <c r="N8" s="71">
        <f t="shared" si="0"/>
        <v>58</v>
      </c>
      <c r="O8" s="71">
        <v>12</v>
      </c>
      <c r="P8" s="71">
        <v>0</v>
      </c>
      <c r="Q8" s="65">
        <f t="shared" si="1"/>
        <v>33.5</v>
      </c>
      <c r="R8" s="65">
        <v>6</v>
      </c>
      <c r="S8" s="68"/>
    </row>
    <row r="9" spans="1:19" ht="75" x14ac:dyDescent="0.25">
      <c r="A9" s="64" t="s">
        <v>564</v>
      </c>
      <c r="B9" s="65" t="s">
        <v>565</v>
      </c>
      <c r="C9" s="65" t="s">
        <v>553</v>
      </c>
      <c r="D9" s="65" t="s">
        <v>566</v>
      </c>
      <c r="E9" s="66" t="s">
        <v>567</v>
      </c>
      <c r="F9" s="67">
        <v>11.69</v>
      </c>
      <c r="G9" s="68" t="s">
        <v>28</v>
      </c>
      <c r="H9" s="68">
        <v>1600000</v>
      </c>
      <c r="I9" s="69">
        <v>20</v>
      </c>
      <c r="J9" s="69">
        <v>20</v>
      </c>
      <c r="K9" s="69">
        <v>2</v>
      </c>
      <c r="L9" s="69">
        <v>20</v>
      </c>
      <c r="M9" s="70">
        <v>20</v>
      </c>
      <c r="N9" s="71">
        <f t="shared" si="0"/>
        <v>82</v>
      </c>
      <c r="O9" s="71">
        <v>1</v>
      </c>
      <c r="P9" s="71">
        <v>0</v>
      </c>
      <c r="Q9" s="65">
        <f t="shared" si="1"/>
        <v>32.19</v>
      </c>
      <c r="R9" s="65">
        <v>7</v>
      </c>
      <c r="S9" s="68"/>
    </row>
    <row r="10" spans="1:19" ht="75" x14ac:dyDescent="0.25">
      <c r="A10" s="64" t="s">
        <v>568</v>
      </c>
      <c r="B10" s="65" t="s">
        <v>557</v>
      </c>
      <c r="C10" s="65" t="s">
        <v>553</v>
      </c>
      <c r="D10" s="65" t="s">
        <v>569</v>
      </c>
      <c r="E10" s="66" t="s">
        <v>570</v>
      </c>
      <c r="F10" s="67">
        <v>20.55</v>
      </c>
      <c r="G10" s="68" t="s">
        <v>28</v>
      </c>
      <c r="H10" s="68">
        <v>942000</v>
      </c>
      <c r="I10" s="69">
        <v>0</v>
      </c>
      <c r="J10" s="69">
        <v>0</v>
      </c>
      <c r="K10" s="69">
        <v>2</v>
      </c>
      <c r="L10" s="69">
        <v>20</v>
      </c>
      <c r="M10" s="70">
        <v>20</v>
      </c>
      <c r="N10" s="71">
        <f t="shared" si="0"/>
        <v>42</v>
      </c>
      <c r="O10" s="71">
        <v>13</v>
      </c>
      <c r="P10" s="71">
        <v>0</v>
      </c>
      <c r="Q10" s="65">
        <f t="shared" si="1"/>
        <v>31.05</v>
      </c>
      <c r="R10" s="65">
        <v>8</v>
      </c>
      <c r="S10" s="68"/>
    </row>
    <row r="11" spans="1:19" ht="120" x14ac:dyDescent="0.25">
      <c r="A11" s="64" t="s">
        <v>571</v>
      </c>
      <c r="B11" s="65" t="s">
        <v>572</v>
      </c>
      <c r="C11" s="65" t="s">
        <v>553</v>
      </c>
      <c r="D11" s="65" t="s">
        <v>573</v>
      </c>
      <c r="E11" s="66" t="s">
        <v>574</v>
      </c>
      <c r="F11" s="67">
        <v>13.03</v>
      </c>
      <c r="G11" s="68" t="s">
        <v>28</v>
      </c>
      <c r="H11" s="68">
        <v>6885000</v>
      </c>
      <c r="I11" s="69">
        <v>20</v>
      </c>
      <c r="J11" s="69">
        <v>0</v>
      </c>
      <c r="K11" s="69">
        <v>2</v>
      </c>
      <c r="L11" s="69">
        <v>20</v>
      </c>
      <c r="M11" s="70">
        <v>20</v>
      </c>
      <c r="N11" s="71">
        <f t="shared" si="0"/>
        <v>62</v>
      </c>
      <c r="O11" s="71">
        <v>9</v>
      </c>
      <c r="P11" s="71">
        <v>0</v>
      </c>
      <c r="Q11" s="65">
        <f t="shared" si="1"/>
        <v>28.53</v>
      </c>
      <c r="R11" s="65">
        <v>9</v>
      </c>
      <c r="S11" s="68"/>
    </row>
    <row r="12" spans="1:19" ht="45" x14ac:dyDescent="0.25">
      <c r="A12" s="64" t="s">
        <v>79</v>
      </c>
      <c r="B12" s="65" t="s">
        <v>13</v>
      </c>
      <c r="C12" s="65" t="s">
        <v>76</v>
      </c>
      <c r="D12" s="65" t="s">
        <v>536</v>
      </c>
      <c r="E12" s="66" t="s">
        <v>537</v>
      </c>
      <c r="F12" s="67">
        <v>9.93</v>
      </c>
      <c r="G12" s="68" t="s">
        <v>17</v>
      </c>
      <c r="H12" s="68">
        <v>333333</v>
      </c>
      <c r="I12" s="69">
        <v>0</v>
      </c>
      <c r="J12" s="69">
        <v>20</v>
      </c>
      <c r="K12" s="69">
        <v>20</v>
      </c>
      <c r="L12" s="69">
        <v>0</v>
      </c>
      <c r="M12" s="70">
        <v>20</v>
      </c>
      <c r="N12" s="71">
        <f t="shared" si="0"/>
        <v>60</v>
      </c>
      <c r="O12" s="71">
        <v>11</v>
      </c>
      <c r="P12" s="71">
        <v>0</v>
      </c>
      <c r="Q12" s="65">
        <f t="shared" si="1"/>
        <v>24.93</v>
      </c>
      <c r="R12" s="65">
        <v>10</v>
      </c>
      <c r="S12" s="68"/>
    </row>
    <row r="13" spans="1:19" ht="105" x14ac:dyDescent="0.25">
      <c r="A13" s="64" t="s">
        <v>575</v>
      </c>
      <c r="B13" s="65" t="s">
        <v>576</v>
      </c>
      <c r="C13" s="65" t="s">
        <v>553</v>
      </c>
      <c r="D13" s="65" t="s">
        <v>577</v>
      </c>
      <c r="E13" s="66" t="s">
        <v>578</v>
      </c>
      <c r="F13" s="67">
        <v>8.7799999999999994</v>
      </c>
      <c r="G13" s="68" t="s">
        <v>28</v>
      </c>
      <c r="H13" s="68">
        <v>1699500</v>
      </c>
      <c r="I13" s="69">
        <v>20</v>
      </c>
      <c r="J13" s="69">
        <v>0</v>
      </c>
      <c r="K13" s="69">
        <v>2</v>
      </c>
      <c r="L13" s="69">
        <v>20</v>
      </c>
      <c r="M13" s="70">
        <v>20</v>
      </c>
      <c r="N13" s="71">
        <f t="shared" si="0"/>
        <v>62</v>
      </c>
      <c r="O13" s="71">
        <v>8</v>
      </c>
      <c r="P13" s="71">
        <v>0</v>
      </c>
      <c r="Q13" s="65">
        <f t="shared" si="1"/>
        <v>24.28</v>
      </c>
      <c r="R13" s="65">
        <v>11</v>
      </c>
      <c r="S13" s="68"/>
    </row>
    <row r="14" spans="1:19" ht="45" x14ac:dyDescent="0.25">
      <c r="A14" s="64" t="s">
        <v>579</v>
      </c>
      <c r="B14" s="65" t="s">
        <v>565</v>
      </c>
      <c r="C14" s="65" t="s">
        <v>116</v>
      </c>
      <c r="D14" s="65" t="s">
        <v>566</v>
      </c>
      <c r="E14" s="66" t="s">
        <v>580</v>
      </c>
      <c r="F14" s="67">
        <v>7.62</v>
      </c>
      <c r="G14" s="68" t="s">
        <v>58</v>
      </c>
      <c r="H14" s="68">
        <v>1410000</v>
      </c>
      <c r="I14" s="69">
        <v>20</v>
      </c>
      <c r="J14" s="69">
        <v>0</v>
      </c>
      <c r="K14" s="69">
        <v>2</v>
      </c>
      <c r="L14" s="69">
        <v>20</v>
      </c>
      <c r="M14" s="70">
        <v>20</v>
      </c>
      <c r="N14" s="71">
        <f t="shared" si="0"/>
        <v>62</v>
      </c>
      <c r="O14" s="71">
        <v>7</v>
      </c>
      <c r="P14" s="71">
        <v>0</v>
      </c>
      <c r="Q14" s="65">
        <f t="shared" si="1"/>
        <v>23.12</v>
      </c>
      <c r="R14" s="65">
        <v>12</v>
      </c>
      <c r="S14" s="68"/>
    </row>
    <row r="15" spans="1:19" ht="120" x14ac:dyDescent="0.25">
      <c r="A15" s="64" t="s">
        <v>581</v>
      </c>
      <c r="B15" s="65" t="s">
        <v>582</v>
      </c>
      <c r="C15" s="65" t="s">
        <v>116</v>
      </c>
      <c r="D15" s="65" t="s">
        <v>583</v>
      </c>
      <c r="E15" s="66" t="s">
        <v>584</v>
      </c>
      <c r="F15" s="67">
        <v>7.48</v>
      </c>
      <c r="G15" s="68" t="s">
        <v>58</v>
      </c>
      <c r="H15" s="68">
        <v>4150000</v>
      </c>
      <c r="I15" s="69">
        <v>20</v>
      </c>
      <c r="J15" s="69">
        <v>0</v>
      </c>
      <c r="K15" s="69">
        <v>2</v>
      </c>
      <c r="L15" s="69">
        <v>20</v>
      </c>
      <c r="M15" s="70">
        <v>20</v>
      </c>
      <c r="N15" s="71">
        <f t="shared" si="0"/>
        <v>62</v>
      </c>
      <c r="O15" s="71">
        <v>6</v>
      </c>
      <c r="P15" s="71">
        <v>0</v>
      </c>
      <c r="Q15" s="65">
        <f t="shared" si="1"/>
        <v>22.98</v>
      </c>
      <c r="R15" s="65">
        <v>13</v>
      </c>
      <c r="S15" s="68"/>
    </row>
    <row r="16" spans="1:19" ht="75" x14ac:dyDescent="0.25">
      <c r="A16" s="64" t="s">
        <v>585</v>
      </c>
      <c r="B16" s="65" t="s">
        <v>576</v>
      </c>
      <c r="C16" s="65" t="s">
        <v>553</v>
      </c>
      <c r="D16" s="65" t="s">
        <v>586</v>
      </c>
      <c r="E16" s="66" t="s">
        <v>587</v>
      </c>
      <c r="F16" s="67">
        <v>5.56</v>
      </c>
      <c r="G16" s="68" t="s">
        <v>28</v>
      </c>
      <c r="H16" s="68">
        <v>839300</v>
      </c>
      <c r="I16" s="69">
        <v>20</v>
      </c>
      <c r="J16" s="69">
        <v>0</v>
      </c>
      <c r="K16" s="69">
        <v>2</v>
      </c>
      <c r="L16" s="69">
        <v>20</v>
      </c>
      <c r="M16" s="70">
        <v>20</v>
      </c>
      <c r="N16" s="71">
        <f>SUM(I16:M16)</f>
        <v>62</v>
      </c>
      <c r="O16" s="71">
        <v>5</v>
      </c>
      <c r="P16" s="71">
        <v>0</v>
      </c>
      <c r="Q16" s="65">
        <f t="shared" si="1"/>
        <v>21.06</v>
      </c>
      <c r="R16" s="65">
        <v>14</v>
      </c>
      <c r="S16" s="68"/>
    </row>
  </sheetData>
  <autoFilter ref="A2:T2"/>
  <pageMargins left="0.25" right="0.25" top="0.75" bottom="0.75" header="0.3" footer="0.3"/>
  <pageSetup paperSize="193" scale="36" fitToHeight="0" orientation="landscape" r:id="rId1"/>
  <headerFooter scaleWithDoc="0">
    <oddHeader>&amp;L&amp;"-,Bold"&amp;14Draft July 10, 2014&amp;C&amp;"-,Bold"&amp;14Division 13 Division Project Scoring and Ranking - Aviation Mode&amp;R&amp;"-,Bold"&amp;14Draft July 10, 2014</oddHeader>
    <oddFooter>&amp;C&amp;"-,Bold"&amp;14Page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topLeftCell="H1" zoomScale="40" zoomScaleNormal="40" workbookViewId="0"/>
  </sheetViews>
  <sheetFormatPr defaultColWidth="9.1796875" defaultRowHeight="14.5" x14ac:dyDescent="0.35"/>
  <cols>
    <col min="1" max="1" width="21.81640625" style="104" customWidth="1"/>
    <col min="2" max="2" width="15.54296875" style="104" customWidth="1"/>
    <col min="3" max="3" width="20.54296875" style="104" customWidth="1"/>
    <col min="4" max="4" width="22.1796875" style="104" customWidth="1"/>
    <col min="5" max="5" width="47.453125" style="104" customWidth="1"/>
    <col min="6" max="6" width="18" style="105" customWidth="1"/>
    <col min="7" max="7" width="32.26953125" style="104" customWidth="1"/>
    <col min="8" max="8" width="15.7265625" style="100" customWidth="1"/>
    <col min="9" max="9" width="23" style="104" customWidth="1"/>
    <col min="10" max="10" width="14.7265625" style="104" customWidth="1"/>
    <col min="11" max="11" width="12.54296875" style="99" customWidth="1"/>
    <col min="12" max="12" width="12.453125" style="99" customWidth="1"/>
    <col min="13" max="13" width="16.26953125" style="99" customWidth="1"/>
    <col min="14" max="14" width="15.453125" style="100" customWidth="1"/>
    <col min="15" max="15" width="19.7265625" style="101" customWidth="1"/>
    <col min="16" max="16" width="13.453125" style="102" customWidth="1"/>
    <col min="17" max="17" width="12.26953125" style="102" customWidth="1"/>
    <col min="18" max="18" width="15.453125" style="102" customWidth="1"/>
    <col min="19" max="19" width="32.453125" style="103" customWidth="1"/>
    <col min="20" max="20" width="10.54296875" style="103" customWidth="1"/>
    <col min="21" max="21" width="13.26953125" style="103" customWidth="1"/>
    <col min="22" max="16384" width="9.1796875" style="103"/>
  </cols>
  <sheetData>
    <row r="1" spans="1:21" s="82" customFormat="1" ht="26.25" x14ac:dyDescent="0.4">
      <c r="A1" s="77"/>
      <c r="B1" s="77"/>
      <c r="C1" s="77"/>
      <c r="D1" s="77"/>
      <c r="E1" s="78"/>
      <c r="F1" s="79"/>
      <c r="G1" s="78"/>
      <c r="H1" s="80"/>
      <c r="I1" s="78"/>
      <c r="J1" s="78"/>
      <c r="K1" s="78"/>
      <c r="L1" s="125" t="s">
        <v>513</v>
      </c>
      <c r="M1" s="125"/>
      <c r="N1" s="125"/>
      <c r="O1" s="125"/>
      <c r="P1" s="125"/>
      <c r="Q1" s="81"/>
      <c r="R1" s="81"/>
    </row>
    <row r="2" spans="1:21" s="22" customFormat="1" ht="105" customHeight="1" x14ac:dyDescent="0.25">
      <c r="A2" s="1" t="s">
        <v>0</v>
      </c>
      <c r="B2" s="1" t="s">
        <v>4</v>
      </c>
      <c r="C2" s="1" t="s">
        <v>118</v>
      </c>
      <c r="D2" s="1" t="s">
        <v>119</v>
      </c>
      <c r="E2" s="1" t="s">
        <v>5</v>
      </c>
      <c r="F2" s="2" t="s">
        <v>588</v>
      </c>
      <c r="G2" s="1" t="s">
        <v>120</v>
      </c>
      <c r="H2" s="32" t="s">
        <v>589</v>
      </c>
      <c r="I2" s="83" t="s">
        <v>123</v>
      </c>
      <c r="J2" s="83" t="s">
        <v>124</v>
      </c>
      <c r="K2" s="84" t="s">
        <v>590</v>
      </c>
      <c r="L2" s="85" t="s">
        <v>126</v>
      </c>
      <c r="M2" s="83" t="s">
        <v>127</v>
      </c>
      <c r="N2" s="32" t="s">
        <v>129</v>
      </c>
      <c r="O2" s="83" t="s">
        <v>591</v>
      </c>
      <c r="P2" s="86" t="s">
        <v>525</v>
      </c>
      <c r="Q2" s="86" t="s">
        <v>526</v>
      </c>
      <c r="R2" s="86" t="s">
        <v>9</v>
      </c>
      <c r="S2" s="86" t="s">
        <v>136</v>
      </c>
      <c r="T2" s="63" t="s">
        <v>405</v>
      </c>
      <c r="U2" s="63" t="s">
        <v>134</v>
      </c>
    </row>
    <row r="3" spans="1:21" s="97" customFormat="1" ht="95.15" customHeight="1" x14ac:dyDescent="0.25">
      <c r="A3" s="87" t="s">
        <v>592</v>
      </c>
      <c r="B3" s="88" t="s">
        <v>593</v>
      </c>
      <c r="C3" s="88" t="s">
        <v>594</v>
      </c>
      <c r="D3" s="88" t="s">
        <v>595</v>
      </c>
      <c r="E3" s="88" t="s">
        <v>596</v>
      </c>
      <c r="F3" s="89">
        <v>3.37</v>
      </c>
      <c r="G3" s="88" t="s">
        <v>597</v>
      </c>
      <c r="H3" s="90">
        <v>36.15</v>
      </c>
      <c r="I3" s="91" t="s">
        <v>17</v>
      </c>
      <c r="J3" s="91" t="s">
        <v>598</v>
      </c>
      <c r="K3" s="92">
        <v>291000</v>
      </c>
      <c r="L3" s="93">
        <v>30</v>
      </c>
      <c r="M3" s="94">
        <v>40</v>
      </c>
      <c r="N3" s="95">
        <v>10</v>
      </c>
      <c r="O3" s="93">
        <v>10</v>
      </c>
      <c r="P3" s="96">
        <v>90</v>
      </c>
      <c r="Q3" s="96">
        <v>1</v>
      </c>
      <c r="R3" s="96">
        <v>0</v>
      </c>
      <c r="S3" s="91" t="s">
        <v>599</v>
      </c>
      <c r="T3" s="89">
        <f t="shared" ref="T3:T22" si="0">H3+P3*0.25</f>
        <v>58.65</v>
      </c>
      <c r="U3" s="91">
        <v>1</v>
      </c>
    </row>
    <row r="4" spans="1:21" s="97" customFormat="1" ht="108.65" customHeight="1" x14ac:dyDescent="0.25">
      <c r="A4" s="87" t="s">
        <v>600</v>
      </c>
      <c r="B4" s="88" t="s">
        <v>601</v>
      </c>
      <c r="C4" s="88" t="s">
        <v>602</v>
      </c>
      <c r="D4" s="88" t="s">
        <v>171</v>
      </c>
      <c r="E4" s="88" t="s">
        <v>603</v>
      </c>
      <c r="F4" s="89">
        <v>6.2</v>
      </c>
      <c r="G4" s="88" t="s">
        <v>604</v>
      </c>
      <c r="H4" s="90">
        <v>35.450000000000003</v>
      </c>
      <c r="I4" s="91" t="s">
        <v>17</v>
      </c>
      <c r="J4" s="91" t="s">
        <v>598</v>
      </c>
      <c r="K4" s="92">
        <v>410000</v>
      </c>
      <c r="L4" s="93">
        <v>30</v>
      </c>
      <c r="M4" s="94">
        <v>40</v>
      </c>
      <c r="N4" s="95">
        <v>10</v>
      </c>
      <c r="O4" s="93">
        <v>10</v>
      </c>
      <c r="P4" s="96">
        <v>90</v>
      </c>
      <c r="Q4" s="96">
        <v>2</v>
      </c>
      <c r="R4" s="96">
        <v>0</v>
      </c>
      <c r="S4" s="91" t="s">
        <v>599</v>
      </c>
      <c r="T4" s="89">
        <f t="shared" si="0"/>
        <v>57.95</v>
      </c>
      <c r="U4" s="91">
        <v>2</v>
      </c>
    </row>
    <row r="5" spans="1:21" s="97" customFormat="1" ht="108.65" customHeight="1" x14ac:dyDescent="0.25">
      <c r="A5" s="87" t="s">
        <v>605</v>
      </c>
      <c r="B5" s="88" t="s">
        <v>606</v>
      </c>
      <c r="C5" s="88" t="s">
        <v>607</v>
      </c>
      <c r="D5" s="88" t="s">
        <v>608</v>
      </c>
      <c r="E5" s="88" t="s">
        <v>609</v>
      </c>
      <c r="F5" s="89">
        <v>0.34</v>
      </c>
      <c r="G5" s="88" t="s">
        <v>610</v>
      </c>
      <c r="H5" s="90">
        <v>23.77</v>
      </c>
      <c r="I5" s="91" t="s">
        <v>17</v>
      </c>
      <c r="J5" s="91" t="s">
        <v>598</v>
      </c>
      <c r="K5" s="92">
        <v>359000</v>
      </c>
      <c r="L5" s="93">
        <v>30</v>
      </c>
      <c r="M5" s="94">
        <v>40</v>
      </c>
      <c r="N5" s="95">
        <v>10</v>
      </c>
      <c r="O5" s="93">
        <v>10</v>
      </c>
      <c r="P5" s="96">
        <v>90</v>
      </c>
      <c r="Q5" s="96">
        <v>3</v>
      </c>
      <c r="R5" s="96">
        <v>0</v>
      </c>
      <c r="S5" s="91" t="s">
        <v>599</v>
      </c>
      <c r="T5" s="89">
        <f t="shared" si="0"/>
        <v>46.269999999999996</v>
      </c>
      <c r="U5" s="91">
        <v>3</v>
      </c>
    </row>
    <row r="6" spans="1:21" s="97" customFormat="1" ht="47.25" x14ac:dyDescent="0.25">
      <c r="A6" s="87" t="s">
        <v>112</v>
      </c>
      <c r="B6" s="88" t="s">
        <v>113</v>
      </c>
      <c r="C6" s="88" t="s">
        <v>611</v>
      </c>
      <c r="D6" s="88" t="s">
        <v>612</v>
      </c>
      <c r="E6" s="88" t="s">
        <v>114</v>
      </c>
      <c r="F6" s="89">
        <v>4.3099999999999996</v>
      </c>
      <c r="G6" s="88" t="s">
        <v>610</v>
      </c>
      <c r="H6" s="90">
        <v>22.11</v>
      </c>
      <c r="I6" s="91" t="s">
        <v>58</v>
      </c>
      <c r="J6" s="91" t="s">
        <v>613</v>
      </c>
      <c r="K6" s="92">
        <v>2300000</v>
      </c>
      <c r="L6" s="93">
        <v>40</v>
      </c>
      <c r="M6" s="94">
        <v>30</v>
      </c>
      <c r="N6" s="95">
        <v>10</v>
      </c>
      <c r="O6" s="93">
        <v>10</v>
      </c>
      <c r="P6" s="96">
        <v>90</v>
      </c>
      <c r="Q6" s="96">
        <v>4</v>
      </c>
      <c r="R6" s="96">
        <v>100</v>
      </c>
      <c r="S6" s="91"/>
      <c r="T6" s="89">
        <f t="shared" si="0"/>
        <v>44.61</v>
      </c>
      <c r="U6" s="91">
        <v>4</v>
      </c>
    </row>
    <row r="7" spans="1:21" s="97" customFormat="1" ht="108.65" customHeight="1" x14ac:dyDescent="0.25">
      <c r="A7" s="87" t="s">
        <v>104</v>
      </c>
      <c r="B7" s="88" t="s">
        <v>106</v>
      </c>
      <c r="C7" s="88" t="s">
        <v>274</v>
      </c>
      <c r="D7" s="88" t="s">
        <v>614</v>
      </c>
      <c r="E7" s="88" t="s">
        <v>107</v>
      </c>
      <c r="F7" s="89">
        <v>0.41</v>
      </c>
      <c r="G7" s="88" t="s">
        <v>615</v>
      </c>
      <c r="H7" s="90">
        <v>25.86</v>
      </c>
      <c r="I7" s="91" t="s">
        <v>17</v>
      </c>
      <c r="J7" s="91" t="s">
        <v>598</v>
      </c>
      <c r="K7" s="92">
        <v>600000</v>
      </c>
      <c r="L7" s="93">
        <v>10</v>
      </c>
      <c r="M7" s="94">
        <v>40</v>
      </c>
      <c r="N7" s="95">
        <v>10</v>
      </c>
      <c r="O7" s="93">
        <v>10</v>
      </c>
      <c r="P7" s="96">
        <v>70</v>
      </c>
      <c r="Q7" s="96">
        <v>7</v>
      </c>
      <c r="R7" s="96">
        <v>100</v>
      </c>
      <c r="S7" s="91"/>
      <c r="T7" s="89">
        <f t="shared" si="0"/>
        <v>43.36</v>
      </c>
      <c r="U7" s="91">
        <v>5</v>
      </c>
    </row>
    <row r="8" spans="1:21" s="97" customFormat="1" ht="47.25" x14ac:dyDescent="0.25">
      <c r="A8" s="87" t="s">
        <v>108</v>
      </c>
      <c r="B8" s="88" t="s">
        <v>109</v>
      </c>
      <c r="C8" s="88" t="s">
        <v>612</v>
      </c>
      <c r="D8" s="88" t="s">
        <v>616</v>
      </c>
      <c r="E8" s="88" t="s">
        <v>110</v>
      </c>
      <c r="F8" s="89">
        <v>0.68</v>
      </c>
      <c r="G8" s="88" t="s">
        <v>610</v>
      </c>
      <c r="H8" s="90">
        <v>24.5</v>
      </c>
      <c r="I8" s="91" t="s">
        <v>58</v>
      </c>
      <c r="J8" s="91" t="s">
        <v>613</v>
      </c>
      <c r="K8" s="92">
        <v>1520000</v>
      </c>
      <c r="L8" s="93">
        <v>40</v>
      </c>
      <c r="M8" s="94">
        <v>10</v>
      </c>
      <c r="N8" s="95">
        <v>10</v>
      </c>
      <c r="O8" s="93">
        <v>10</v>
      </c>
      <c r="P8" s="96">
        <v>70</v>
      </c>
      <c r="Q8" s="96">
        <v>8</v>
      </c>
      <c r="R8" s="96">
        <v>100</v>
      </c>
      <c r="S8" s="91"/>
      <c r="T8" s="89">
        <f t="shared" si="0"/>
        <v>42</v>
      </c>
      <c r="U8" s="91">
        <v>6</v>
      </c>
    </row>
    <row r="9" spans="1:21" s="97" customFormat="1" ht="94.5" x14ac:dyDescent="0.25">
      <c r="A9" s="87" t="s">
        <v>617</v>
      </c>
      <c r="B9" s="88" t="s">
        <v>618</v>
      </c>
      <c r="C9" s="88" t="s">
        <v>594</v>
      </c>
      <c r="D9" s="88" t="s">
        <v>619</v>
      </c>
      <c r="E9" s="88" t="s">
        <v>620</v>
      </c>
      <c r="F9" s="89">
        <v>0.41</v>
      </c>
      <c r="G9" s="88" t="s">
        <v>610</v>
      </c>
      <c r="H9" s="90">
        <v>23.04</v>
      </c>
      <c r="I9" s="91" t="s">
        <v>17</v>
      </c>
      <c r="J9" s="91" t="s">
        <v>598</v>
      </c>
      <c r="K9" s="92">
        <v>446000</v>
      </c>
      <c r="L9" s="93">
        <v>10</v>
      </c>
      <c r="M9" s="94">
        <v>40</v>
      </c>
      <c r="N9" s="95">
        <v>10</v>
      </c>
      <c r="O9" s="93">
        <v>10</v>
      </c>
      <c r="P9" s="96">
        <v>70</v>
      </c>
      <c r="Q9" s="96">
        <v>9</v>
      </c>
      <c r="R9" s="96">
        <v>0</v>
      </c>
      <c r="S9" s="91" t="s">
        <v>139</v>
      </c>
      <c r="T9" s="89">
        <f t="shared" si="0"/>
        <v>40.54</v>
      </c>
      <c r="U9" s="91">
        <v>7</v>
      </c>
    </row>
    <row r="10" spans="1:21" s="97" customFormat="1" ht="93" x14ac:dyDescent="0.35">
      <c r="A10" s="87" t="s">
        <v>621</v>
      </c>
      <c r="B10" s="88" t="s">
        <v>622</v>
      </c>
      <c r="C10" s="88" t="s">
        <v>623</v>
      </c>
      <c r="D10" s="88" t="s">
        <v>624</v>
      </c>
      <c r="E10" s="88" t="s">
        <v>625</v>
      </c>
      <c r="F10" s="89">
        <v>4.2300000000000004</v>
      </c>
      <c r="G10" s="88" t="s">
        <v>610</v>
      </c>
      <c r="H10" s="90">
        <v>17.850000000000001</v>
      </c>
      <c r="I10" s="91" t="s">
        <v>17</v>
      </c>
      <c r="J10" s="91" t="s">
        <v>598</v>
      </c>
      <c r="K10" s="92">
        <v>1600000</v>
      </c>
      <c r="L10" s="93">
        <v>30</v>
      </c>
      <c r="M10" s="94">
        <v>40</v>
      </c>
      <c r="N10" s="95">
        <v>10</v>
      </c>
      <c r="O10" s="93">
        <v>10</v>
      </c>
      <c r="P10" s="96">
        <v>90</v>
      </c>
      <c r="Q10" s="96">
        <v>5</v>
      </c>
      <c r="R10" s="96">
        <v>0</v>
      </c>
      <c r="S10" s="91" t="s">
        <v>139</v>
      </c>
      <c r="T10" s="89">
        <f t="shared" si="0"/>
        <v>40.35</v>
      </c>
      <c r="U10" s="91">
        <v>8</v>
      </c>
    </row>
    <row r="11" spans="1:21" s="97" customFormat="1" ht="108.65" customHeight="1" x14ac:dyDescent="0.25">
      <c r="A11" s="87" t="s">
        <v>626</v>
      </c>
      <c r="B11" s="88" t="s">
        <v>627</v>
      </c>
      <c r="C11" s="88" t="s">
        <v>628</v>
      </c>
      <c r="D11" s="88" t="s">
        <v>629</v>
      </c>
      <c r="E11" s="88" t="s">
        <v>630</v>
      </c>
      <c r="F11" s="89">
        <v>1.54</v>
      </c>
      <c r="G11" s="88" t="s">
        <v>615</v>
      </c>
      <c r="H11" s="90">
        <v>18.71</v>
      </c>
      <c r="I11" s="91" t="s">
        <v>17</v>
      </c>
      <c r="J11" s="91" t="s">
        <v>598</v>
      </c>
      <c r="K11" s="92">
        <v>512000</v>
      </c>
      <c r="L11" s="93">
        <v>20</v>
      </c>
      <c r="M11" s="94">
        <v>40</v>
      </c>
      <c r="N11" s="95">
        <v>10</v>
      </c>
      <c r="O11" s="93">
        <v>10</v>
      </c>
      <c r="P11" s="96">
        <v>80</v>
      </c>
      <c r="Q11" s="96">
        <v>6</v>
      </c>
      <c r="R11" s="96">
        <v>0</v>
      </c>
      <c r="S11" s="91" t="s">
        <v>139</v>
      </c>
      <c r="T11" s="89">
        <f t="shared" si="0"/>
        <v>38.71</v>
      </c>
      <c r="U11" s="91">
        <v>9</v>
      </c>
    </row>
    <row r="12" spans="1:21" s="97" customFormat="1" ht="110.25" x14ac:dyDescent="0.25">
      <c r="A12" s="87" t="s">
        <v>631</v>
      </c>
      <c r="B12" s="88" t="s">
        <v>632</v>
      </c>
      <c r="C12" s="88" t="s">
        <v>633</v>
      </c>
      <c r="D12" s="88" t="s">
        <v>634</v>
      </c>
      <c r="E12" s="88" t="s">
        <v>635</v>
      </c>
      <c r="F12" s="89">
        <v>0.28999999999999998</v>
      </c>
      <c r="G12" s="88" t="s">
        <v>615</v>
      </c>
      <c r="H12" s="90">
        <v>19.899999999999999</v>
      </c>
      <c r="I12" s="91" t="s">
        <v>58</v>
      </c>
      <c r="J12" s="91" t="s">
        <v>636</v>
      </c>
      <c r="K12" s="92">
        <v>285000</v>
      </c>
      <c r="L12" s="93">
        <v>10</v>
      </c>
      <c r="M12" s="94">
        <v>40</v>
      </c>
      <c r="N12" s="95">
        <v>10</v>
      </c>
      <c r="O12" s="93">
        <v>10</v>
      </c>
      <c r="P12" s="96">
        <v>70</v>
      </c>
      <c r="Q12" s="96">
        <v>10</v>
      </c>
      <c r="R12" s="96">
        <v>0</v>
      </c>
      <c r="S12" s="91"/>
      <c r="T12" s="89">
        <f t="shared" si="0"/>
        <v>37.4</v>
      </c>
      <c r="U12" s="91">
        <v>10</v>
      </c>
    </row>
    <row r="13" spans="1:21" s="97" customFormat="1" ht="93" x14ac:dyDescent="0.35">
      <c r="A13" s="87" t="s">
        <v>637</v>
      </c>
      <c r="B13" s="88" t="s">
        <v>638</v>
      </c>
      <c r="C13" s="88" t="s">
        <v>639</v>
      </c>
      <c r="D13" s="88" t="s">
        <v>640</v>
      </c>
      <c r="E13" s="88" t="s">
        <v>641</v>
      </c>
      <c r="F13" s="89">
        <v>2.54</v>
      </c>
      <c r="G13" s="88" t="s">
        <v>610</v>
      </c>
      <c r="H13" s="90">
        <v>15.73</v>
      </c>
      <c r="I13" s="91" t="s">
        <v>17</v>
      </c>
      <c r="J13" s="91" t="s">
        <v>598</v>
      </c>
      <c r="K13" s="92">
        <v>2660000</v>
      </c>
      <c r="L13" s="93">
        <v>10</v>
      </c>
      <c r="M13" s="94">
        <v>40</v>
      </c>
      <c r="N13" s="95">
        <v>10</v>
      </c>
      <c r="O13" s="93">
        <v>10</v>
      </c>
      <c r="P13" s="96">
        <v>70</v>
      </c>
      <c r="Q13" s="96">
        <v>11</v>
      </c>
      <c r="R13" s="96">
        <v>0</v>
      </c>
      <c r="S13" s="91"/>
      <c r="T13" s="89">
        <f t="shared" si="0"/>
        <v>33.230000000000004</v>
      </c>
      <c r="U13" s="91">
        <v>11</v>
      </c>
    </row>
    <row r="14" spans="1:21" s="97" customFormat="1" ht="108.65" customHeight="1" x14ac:dyDescent="0.25">
      <c r="A14" s="87" t="s">
        <v>642</v>
      </c>
      <c r="B14" s="88" t="s">
        <v>643</v>
      </c>
      <c r="C14" s="88" t="s">
        <v>644</v>
      </c>
      <c r="D14" s="88" t="s">
        <v>25</v>
      </c>
      <c r="E14" s="88" t="s">
        <v>645</v>
      </c>
      <c r="F14" s="89">
        <v>1.81</v>
      </c>
      <c r="G14" s="88" t="s">
        <v>615</v>
      </c>
      <c r="H14" s="90">
        <v>15.13</v>
      </c>
      <c r="I14" s="91" t="s">
        <v>58</v>
      </c>
      <c r="J14" s="91" t="s">
        <v>636</v>
      </c>
      <c r="K14" s="92">
        <v>1420000</v>
      </c>
      <c r="L14" s="93">
        <v>10</v>
      </c>
      <c r="M14" s="94">
        <v>40</v>
      </c>
      <c r="N14" s="95">
        <v>10</v>
      </c>
      <c r="O14" s="93">
        <v>10</v>
      </c>
      <c r="P14" s="96">
        <v>70</v>
      </c>
      <c r="Q14" s="96">
        <v>12</v>
      </c>
      <c r="R14" s="96">
        <v>0</v>
      </c>
      <c r="S14" s="91"/>
      <c r="T14" s="89">
        <f t="shared" si="0"/>
        <v>32.630000000000003</v>
      </c>
      <c r="U14" s="91">
        <v>12</v>
      </c>
    </row>
    <row r="15" spans="1:21" s="97" customFormat="1" ht="108.65" customHeight="1" x14ac:dyDescent="0.35">
      <c r="A15" s="87" t="s">
        <v>646</v>
      </c>
      <c r="B15" s="88" t="s">
        <v>647</v>
      </c>
      <c r="C15" s="88" t="s">
        <v>426</v>
      </c>
      <c r="D15" s="88" t="s">
        <v>648</v>
      </c>
      <c r="E15" s="88" t="s">
        <v>649</v>
      </c>
      <c r="F15" s="89">
        <v>0.51</v>
      </c>
      <c r="G15" s="88" t="s">
        <v>615</v>
      </c>
      <c r="H15" s="90">
        <v>14.04</v>
      </c>
      <c r="I15" s="91" t="s">
        <v>17</v>
      </c>
      <c r="J15" s="91" t="s">
        <v>598</v>
      </c>
      <c r="K15" s="92">
        <v>610000</v>
      </c>
      <c r="L15" s="93">
        <v>10</v>
      </c>
      <c r="M15" s="94">
        <v>40</v>
      </c>
      <c r="N15" s="95">
        <v>10</v>
      </c>
      <c r="O15" s="93">
        <v>10</v>
      </c>
      <c r="P15" s="96">
        <v>70</v>
      </c>
      <c r="Q15" s="96">
        <v>13</v>
      </c>
      <c r="R15" s="96">
        <v>0</v>
      </c>
      <c r="S15" s="91"/>
      <c r="T15" s="89">
        <f t="shared" si="0"/>
        <v>31.54</v>
      </c>
      <c r="U15" s="91">
        <v>13</v>
      </c>
    </row>
    <row r="16" spans="1:21" s="97" customFormat="1" ht="62.15" customHeight="1" x14ac:dyDescent="0.35">
      <c r="A16" s="87" t="s">
        <v>650</v>
      </c>
      <c r="B16" s="88" t="s">
        <v>651</v>
      </c>
      <c r="C16" s="88" t="s">
        <v>652</v>
      </c>
      <c r="D16" s="88" t="s">
        <v>653</v>
      </c>
      <c r="E16" s="88" t="s">
        <v>654</v>
      </c>
      <c r="F16" s="89">
        <v>1.1599999999999999</v>
      </c>
      <c r="G16" s="88" t="s">
        <v>615</v>
      </c>
      <c r="H16" s="90">
        <v>13.91</v>
      </c>
      <c r="I16" s="91" t="s">
        <v>17</v>
      </c>
      <c r="J16" s="91" t="s">
        <v>655</v>
      </c>
      <c r="K16" s="92">
        <v>435000</v>
      </c>
      <c r="L16" s="93">
        <v>10</v>
      </c>
      <c r="M16" s="94">
        <v>40</v>
      </c>
      <c r="N16" s="95">
        <v>10</v>
      </c>
      <c r="O16" s="93">
        <v>10</v>
      </c>
      <c r="P16" s="96">
        <v>70</v>
      </c>
      <c r="Q16" s="96">
        <v>14</v>
      </c>
      <c r="R16" s="96">
        <v>0</v>
      </c>
      <c r="S16" s="91"/>
      <c r="T16" s="89">
        <f t="shared" si="0"/>
        <v>31.41</v>
      </c>
      <c r="U16" s="91">
        <v>14</v>
      </c>
    </row>
    <row r="17" spans="1:21" s="97" customFormat="1" ht="77.5" x14ac:dyDescent="0.35">
      <c r="A17" s="87" t="s">
        <v>656</v>
      </c>
      <c r="B17" s="88" t="s">
        <v>657</v>
      </c>
      <c r="C17" s="88" t="s">
        <v>658</v>
      </c>
      <c r="D17" s="88" t="s">
        <v>659</v>
      </c>
      <c r="E17" s="88" t="s">
        <v>660</v>
      </c>
      <c r="F17" s="89">
        <v>0.25</v>
      </c>
      <c r="G17" s="88" t="s">
        <v>610</v>
      </c>
      <c r="H17" s="90">
        <v>20.02</v>
      </c>
      <c r="I17" s="91" t="s">
        <v>17</v>
      </c>
      <c r="J17" s="91" t="s">
        <v>598</v>
      </c>
      <c r="K17" s="92">
        <v>400000</v>
      </c>
      <c r="L17" s="93">
        <v>10</v>
      </c>
      <c r="M17" s="94">
        <v>10</v>
      </c>
      <c r="N17" s="95">
        <v>10</v>
      </c>
      <c r="O17" s="93">
        <v>10</v>
      </c>
      <c r="P17" s="96">
        <v>40</v>
      </c>
      <c r="Q17" s="96">
        <v>19</v>
      </c>
      <c r="R17" s="96">
        <v>0</v>
      </c>
      <c r="S17" s="91"/>
      <c r="T17" s="89">
        <f t="shared" si="0"/>
        <v>30.02</v>
      </c>
      <c r="U17" s="91">
        <v>15</v>
      </c>
    </row>
    <row r="18" spans="1:21" s="97" customFormat="1" ht="108.65" customHeight="1" x14ac:dyDescent="0.35">
      <c r="A18" s="87" t="s">
        <v>661</v>
      </c>
      <c r="B18" s="88" t="s">
        <v>662</v>
      </c>
      <c r="C18" s="88" t="s">
        <v>663</v>
      </c>
      <c r="D18" s="88" t="s">
        <v>664</v>
      </c>
      <c r="E18" s="88" t="s">
        <v>665</v>
      </c>
      <c r="F18" s="89">
        <v>6.51</v>
      </c>
      <c r="G18" s="88" t="s">
        <v>666</v>
      </c>
      <c r="H18" s="90">
        <v>11.47</v>
      </c>
      <c r="I18" s="91" t="s">
        <v>17</v>
      </c>
      <c r="J18" s="91" t="s">
        <v>598</v>
      </c>
      <c r="K18" s="92">
        <v>1941000</v>
      </c>
      <c r="L18" s="93">
        <v>10</v>
      </c>
      <c r="M18" s="94">
        <v>40</v>
      </c>
      <c r="N18" s="95">
        <v>10</v>
      </c>
      <c r="O18" s="93">
        <v>10</v>
      </c>
      <c r="P18" s="96">
        <v>70</v>
      </c>
      <c r="Q18" s="96">
        <v>15</v>
      </c>
      <c r="R18" s="96">
        <v>0</v>
      </c>
      <c r="S18" s="91"/>
      <c r="T18" s="89">
        <f t="shared" si="0"/>
        <v>28.97</v>
      </c>
      <c r="U18" s="91">
        <v>16</v>
      </c>
    </row>
    <row r="19" spans="1:21" s="97" customFormat="1" ht="108.65" customHeight="1" x14ac:dyDescent="0.35">
      <c r="A19" s="87" t="s">
        <v>667</v>
      </c>
      <c r="B19" s="88" t="s">
        <v>668</v>
      </c>
      <c r="C19" s="88" t="s">
        <v>669</v>
      </c>
      <c r="D19" s="88" t="s">
        <v>670</v>
      </c>
      <c r="E19" s="88" t="s">
        <v>671</v>
      </c>
      <c r="F19" s="89">
        <v>1.5</v>
      </c>
      <c r="G19" s="88" t="s">
        <v>610</v>
      </c>
      <c r="H19" s="90">
        <v>12.63</v>
      </c>
      <c r="I19" s="91" t="s">
        <v>17</v>
      </c>
      <c r="J19" s="91" t="s">
        <v>598</v>
      </c>
      <c r="K19" s="92">
        <v>1800000</v>
      </c>
      <c r="L19" s="93">
        <v>10</v>
      </c>
      <c r="M19" s="94">
        <v>30</v>
      </c>
      <c r="N19" s="95">
        <v>10</v>
      </c>
      <c r="O19" s="93">
        <v>10</v>
      </c>
      <c r="P19" s="96">
        <v>60</v>
      </c>
      <c r="Q19" s="96">
        <v>17</v>
      </c>
      <c r="R19" s="96">
        <v>0</v>
      </c>
      <c r="S19" s="91"/>
      <c r="T19" s="89">
        <f t="shared" si="0"/>
        <v>27.630000000000003</v>
      </c>
      <c r="U19" s="91">
        <v>17</v>
      </c>
    </row>
    <row r="20" spans="1:21" s="97" customFormat="1" ht="108.65" customHeight="1" x14ac:dyDescent="0.35">
      <c r="A20" s="87" t="s">
        <v>672</v>
      </c>
      <c r="B20" s="88" t="s">
        <v>673</v>
      </c>
      <c r="C20" s="88" t="s">
        <v>674</v>
      </c>
      <c r="D20" s="88" t="s">
        <v>675</v>
      </c>
      <c r="E20" s="88" t="s">
        <v>676</v>
      </c>
      <c r="F20" s="89">
        <v>1.07</v>
      </c>
      <c r="G20" s="88" t="s">
        <v>615</v>
      </c>
      <c r="H20" s="90">
        <v>8.98</v>
      </c>
      <c r="I20" s="91" t="s">
        <v>17</v>
      </c>
      <c r="J20" s="91" t="s">
        <v>655</v>
      </c>
      <c r="K20" s="92">
        <v>915000</v>
      </c>
      <c r="L20" s="93">
        <v>10</v>
      </c>
      <c r="M20" s="94">
        <v>40</v>
      </c>
      <c r="N20" s="95">
        <v>10</v>
      </c>
      <c r="O20" s="93">
        <v>10</v>
      </c>
      <c r="P20" s="96">
        <v>70</v>
      </c>
      <c r="Q20" s="96">
        <v>16</v>
      </c>
      <c r="R20" s="96">
        <v>0</v>
      </c>
      <c r="S20" s="91"/>
      <c r="T20" s="89">
        <f t="shared" si="0"/>
        <v>26.48</v>
      </c>
      <c r="U20" s="91">
        <v>18</v>
      </c>
    </row>
    <row r="21" spans="1:21" s="97" customFormat="1" ht="46.5" x14ac:dyDescent="0.35">
      <c r="A21" s="87" t="s">
        <v>677</v>
      </c>
      <c r="B21" s="88" t="s">
        <v>678</v>
      </c>
      <c r="C21" s="88" t="s">
        <v>612</v>
      </c>
      <c r="D21" s="88" t="s">
        <v>679</v>
      </c>
      <c r="E21" s="88" t="s">
        <v>680</v>
      </c>
      <c r="F21" s="89">
        <v>0.23</v>
      </c>
      <c r="G21" s="88" t="s">
        <v>615</v>
      </c>
      <c r="H21" s="90">
        <v>12.55</v>
      </c>
      <c r="I21" s="91" t="s">
        <v>28</v>
      </c>
      <c r="J21" s="91" t="s">
        <v>681</v>
      </c>
      <c r="K21" s="92">
        <v>295000</v>
      </c>
      <c r="L21" s="93">
        <v>10</v>
      </c>
      <c r="M21" s="94">
        <v>20</v>
      </c>
      <c r="N21" s="95">
        <v>10</v>
      </c>
      <c r="O21" s="93">
        <v>10</v>
      </c>
      <c r="P21" s="96">
        <v>50</v>
      </c>
      <c r="Q21" s="96">
        <v>18</v>
      </c>
      <c r="R21" s="96">
        <v>0</v>
      </c>
      <c r="S21" s="91"/>
      <c r="T21" s="89">
        <f t="shared" si="0"/>
        <v>25.05</v>
      </c>
      <c r="U21" s="91">
        <v>19</v>
      </c>
    </row>
    <row r="22" spans="1:21" s="97" customFormat="1" ht="31" x14ac:dyDescent="0.35">
      <c r="A22" s="87" t="s">
        <v>682</v>
      </c>
      <c r="B22" s="88" t="s">
        <v>683</v>
      </c>
      <c r="C22" s="88" t="s">
        <v>684</v>
      </c>
      <c r="D22" s="88" t="s">
        <v>685</v>
      </c>
      <c r="E22" s="88" t="s">
        <v>686</v>
      </c>
      <c r="F22" s="89">
        <v>2.5</v>
      </c>
      <c r="G22" s="88" t="s">
        <v>615</v>
      </c>
      <c r="H22" s="90">
        <v>14.81</v>
      </c>
      <c r="I22" s="91" t="s">
        <v>58</v>
      </c>
      <c r="J22" s="91" t="s">
        <v>636</v>
      </c>
      <c r="K22" s="92">
        <v>3750000</v>
      </c>
      <c r="L22" s="93">
        <v>10</v>
      </c>
      <c r="M22" s="94">
        <v>10</v>
      </c>
      <c r="N22" s="95">
        <v>10</v>
      </c>
      <c r="O22" s="93">
        <v>10</v>
      </c>
      <c r="P22" s="96">
        <v>40</v>
      </c>
      <c r="Q22" s="96">
        <v>20</v>
      </c>
      <c r="R22" s="96">
        <v>0</v>
      </c>
      <c r="S22" s="91"/>
      <c r="T22" s="89">
        <f t="shared" si="0"/>
        <v>24.810000000000002</v>
      </c>
      <c r="U22" s="91">
        <v>20</v>
      </c>
    </row>
    <row r="23" spans="1:21" s="97" customFormat="1" x14ac:dyDescent="0.35">
      <c r="A23" s="98"/>
      <c r="B23" s="99"/>
      <c r="C23" s="99"/>
      <c r="D23" s="99"/>
      <c r="E23" s="100"/>
      <c r="F23" s="101"/>
      <c r="G23" s="102"/>
      <c r="H23" s="102"/>
      <c r="I23" s="102"/>
    </row>
    <row r="24" spans="1:21" s="97" customFormat="1" x14ac:dyDescent="0.35">
      <c r="A24" s="98"/>
      <c r="B24" s="99"/>
      <c r="C24" s="99"/>
      <c r="D24" s="99"/>
      <c r="E24" s="100"/>
      <c r="F24" s="101"/>
      <c r="G24" s="102"/>
      <c r="H24" s="102"/>
      <c r="I24" s="102"/>
    </row>
    <row r="25" spans="1:21" s="97" customFormat="1" x14ac:dyDescent="0.35">
      <c r="A25" s="98"/>
      <c r="B25" s="99"/>
      <c r="C25" s="99"/>
      <c r="D25" s="99"/>
      <c r="E25" s="100"/>
      <c r="F25" s="101"/>
      <c r="G25" s="102"/>
      <c r="H25" s="102"/>
      <c r="I25" s="102"/>
    </row>
    <row r="26" spans="1:21" s="97" customFormat="1" x14ac:dyDescent="0.35">
      <c r="A26" s="98"/>
      <c r="B26" s="99"/>
      <c r="C26" s="99"/>
      <c r="D26" s="99"/>
      <c r="E26" s="100"/>
      <c r="F26" s="101"/>
      <c r="G26" s="102"/>
      <c r="H26" s="102"/>
      <c r="I26" s="102"/>
    </row>
    <row r="27" spans="1:21" s="97" customFormat="1" x14ac:dyDescent="0.35">
      <c r="A27" s="98"/>
      <c r="B27" s="99"/>
      <c r="C27" s="99"/>
      <c r="D27" s="99"/>
      <c r="E27" s="100"/>
      <c r="F27" s="101"/>
      <c r="G27" s="102"/>
      <c r="H27" s="102"/>
      <c r="I27" s="102"/>
    </row>
    <row r="28" spans="1:21" s="97" customFormat="1" x14ac:dyDescent="0.35">
      <c r="A28" s="98"/>
      <c r="B28" s="99"/>
      <c r="C28" s="99"/>
      <c r="D28" s="99"/>
      <c r="E28" s="100"/>
      <c r="F28" s="101"/>
      <c r="G28" s="102"/>
      <c r="H28" s="102"/>
      <c r="I28" s="102"/>
    </row>
    <row r="29" spans="1:21" s="97" customFormat="1" x14ac:dyDescent="0.35">
      <c r="A29" s="98"/>
      <c r="B29" s="99"/>
      <c r="C29" s="99"/>
      <c r="D29" s="99"/>
      <c r="E29" s="100"/>
      <c r="F29" s="101"/>
      <c r="G29" s="102"/>
      <c r="H29" s="102"/>
      <c r="I29" s="102"/>
    </row>
    <row r="30" spans="1:21" s="97" customFormat="1" x14ac:dyDescent="0.35">
      <c r="A30" s="98"/>
      <c r="B30" s="99"/>
      <c r="C30" s="99"/>
      <c r="D30" s="99"/>
      <c r="E30" s="100"/>
      <c r="F30" s="101"/>
      <c r="G30" s="102"/>
      <c r="H30" s="102"/>
      <c r="I30" s="102"/>
    </row>
    <row r="31" spans="1:21" s="97" customFormat="1" x14ac:dyDescent="0.35">
      <c r="A31" s="98"/>
      <c r="B31" s="99"/>
      <c r="C31" s="99"/>
      <c r="D31" s="99"/>
      <c r="E31" s="100"/>
      <c r="F31" s="101"/>
      <c r="G31" s="102"/>
      <c r="H31" s="102"/>
      <c r="I31" s="102"/>
    </row>
    <row r="32" spans="1:21" s="97" customFormat="1" x14ac:dyDescent="0.35">
      <c r="A32" s="98"/>
      <c r="B32" s="99"/>
      <c r="C32" s="99"/>
      <c r="D32" s="99"/>
      <c r="E32" s="100"/>
      <c r="F32" s="101"/>
      <c r="G32" s="102"/>
      <c r="H32" s="102"/>
      <c r="I32" s="102"/>
    </row>
    <row r="33" spans="1:18" s="97" customFormat="1" x14ac:dyDescent="0.35">
      <c r="A33" s="98"/>
      <c r="B33" s="99"/>
      <c r="C33" s="99"/>
      <c r="D33" s="99"/>
      <c r="E33" s="100"/>
      <c r="F33" s="101"/>
      <c r="G33" s="102"/>
      <c r="H33" s="102"/>
      <c r="I33" s="102"/>
    </row>
    <row r="34" spans="1:18" s="97" customFormat="1" x14ac:dyDescent="0.35">
      <c r="A34" s="98"/>
      <c r="B34" s="99"/>
      <c r="C34" s="99"/>
      <c r="D34" s="99"/>
      <c r="E34" s="100"/>
      <c r="F34" s="101"/>
      <c r="G34" s="102"/>
      <c r="H34" s="102"/>
      <c r="I34" s="102"/>
    </row>
    <row r="35" spans="1:18" s="97" customFormat="1" x14ac:dyDescent="0.35">
      <c r="A35" s="98"/>
      <c r="B35" s="99"/>
      <c r="C35" s="99"/>
      <c r="D35" s="99"/>
      <c r="E35" s="100"/>
      <c r="F35" s="101"/>
      <c r="G35" s="102"/>
      <c r="H35" s="102"/>
      <c r="I35" s="102"/>
    </row>
    <row r="36" spans="1:18" s="97" customFormat="1" x14ac:dyDescent="0.35">
      <c r="A36" s="98"/>
      <c r="B36" s="99"/>
      <c r="C36" s="99"/>
      <c r="D36" s="99"/>
      <c r="E36" s="100"/>
      <c r="F36" s="101"/>
      <c r="G36" s="102"/>
      <c r="H36" s="102"/>
      <c r="I36" s="102"/>
    </row>
    <row r="37" spans="1:18" s="97" customFormat="1" x14ac:dyDescent="0.35">
      <c r="A37" s="98"/>
      <c r="B37" s="99"/>
      <c r="C37" s="99"/>
      <c r="D37" s="99"/>
      <c r="E37" s="100"/>
      <c r="F37" s="101"/>
      <c r="G37" s="102"/>
      <c r="H37" s="102"/>
      <c r="I37" s="102"/>
    </row>
    <row r="38" spans="1:18" s="97" customFormat="1" x14ac:dyDescent="0.35">
      <c r="A38" s="98"/>
      <c r="B38" s="99"/>
      <c r="C38" s="99"/>
      <c r="D38" s="99"/>
      <c r="E38" s="100"/>
      <c r="F38" s="101"/>
      <c r="G38" s="102"/>
      <c r="H38" s="102"/>
      <c r="I38" s="102"/>
    </row>
    <row r="39" spans="1:18" x14ac:dyDescent="0.35">
      <c r="A39" s="98"/>
      <c r="B39" s="99"/>
      <c r="C39" s="99"/>
      <c r="D39" s="99"/>
      <c r="E39" s="100"/>
      <c r="F39" s="101"/>
      <c r="G39" s="102"/>
      <c r="H39" s="102"/>
      <c r="I39" s="102"/>
      <c r="J39" s="103"/>
      <c r="K39" s="103"/>
      <c r="L39" s="103"/>
      <c r="M39" s="103"/>
      <c r="N39" s="103"/>
      <c r="O39" s="103"/>
      <c r="P39" s="103"/>
      <c r="Q39" s="103"/>
      <c r="R39" s="103"/>
    </row>
    <row r="40" spans="1:18" x14ac:dyDescent="0.35">
      <c r="A40" s="98"/>
      <c r="B40" s="99"/>
      <c r="C40" s="99"/>
      <c r="D40" s="99"/>
      <c r="E40" s="100"/>
      <c r="F40" s="101"/>
      <c r="G40" s="102"/>
      <c r="H40" s="102"/>
      <c r="I40" s="102"/>
      <c r="J40" s="103"/>
      <c r="K40" s="103"/>
      <c r="L40" s="103"/>
      <c r="M40" s="103"/>
      <c r="N40" s="103"/>
      <c r="O40" s="103"/>
      <c r="P40" s="103"/>
      <c r="Q40" s="103"/>
      <c r="R40" s="103"/>
    </row>
    <row r="41" spans="1:18" x14ac:dyDescent="0.35">
      <c r="A41" s="98"/>
      <c r="B41" s="99"/>
      <c r="C41" s="99"/>
      <c r="D41" s="99"/>
      <c r="E41" s="100"/>
      <c r="F41" s="101"/>
      <c r="G41" s="102"/>
      <c r="H41" s="102"/>
      <c r="I41" s="102"/>
      <c r="J41" s="103"/>
      <c r="K41" s="103"/>
      <c r="L41" s="103"/>
      <c r="M41" s="103"/>
      <c r="N41" s="103"/>
      <c r="O41" s="103"/>
      <c r="P41" s="103"/>
      <c r="Q41" s="103"/>
      <c r="R41" s="103"/>
    </row>
    <row r="42" spans="1:18" x14ac:dyDescent="0.35">
      <c r="A42" s="98"/>
      <c r="B42" s="99"/>
      <c r="C42" s="99"/>
      <c r="D42" s="99"/>
      <c r="E42" s="100"/>
      <c r="F42" s="101"/>
      <c r="G42" s="102"/>
      <c r="H42" s="102"/>
      <c r="I42" s="102"/>
      <c r="J42" s="103"/>
      <c r="K42" s="103"/>
      <c r="L42" s="103"/>
      <c r="M42" s="103"/>
      <c r="N42" s="103"/>
      <c r="O42" s="103"/>
      <c r="P42" s="103"/>
      <c r="Q42" s="103"/>
      <c r="R42" s="103"/>
    </row>
    <row r="43" spans="1:18" x14ac:dyDescent="0.35">
      <c r="A43" s="98"/>
      <c r="B43" s="99"/>
      <c r="C43" s="99"/>
      <c r="D43" s="99"/>
      <c r="E43" s="100"/>
      <c r="F43" s="101"/>
      <c r="G43" s="102"/>
      <c r="H43" s="102"/>
      <c r="I43" s="102"/>
      <c r="J43" s="103"/>
      <c r="K43" s="103"/>
      <c r="L43" s="103"/>
      <c r="M43" s="103"/>
      <c r="N43" s="103"/>
      <c r="O43" s="103"/>
      <c r="P43" s="103"/>
      <c r="Q43" s="103"/>
      <c r="R43" s="103"/>
    </row>
    <row r="44" spans="1:18" x14ac:dyDescent="0.35">
      <c r="A44" s="98"/>
      <c r="B44" s="99"/>
      <c r="C44" s="99"/>
      <c r="D44" s="99"/>
      <c r="E44" s="100"/>
      <c r="F44" s="101"/>
      <c r="G44" s="102"/>
      <c r="H44" s="102"/>
      <c r="I44" s="102"/>
      <c r="J44" s="103"/>
      <c r="K44" s="103"/>
      <c r="L44" s="103"/>
      <c r="M44" s="103"/>
      <c r="N44" s="103"/>
      <c r="O44" s="103"/>
      <c r="P44" s="103"/>
      <c r="Q44" s="103"/>
      <c r="R44" s="103"/>
    </row>
    <row r="45" spans="1:18" x14ac:dyDescent="0.35">
      <c r="A45" s="98"/>
      <c r="B45" s="99"/>
      <c r="C45" s="99"/>
      <c r="D45" s="99"/>
      <c r="E45" s="100"/>
      <c r="F45" s="101"/>
      <c r="G45" s="102"/>
      <c r="H45" s="102"/>
      <c r="I45" s="102"/>
      <c r="J45" s="103"/>
      <c r="K45" s="103"/>
      <c r="L45" s="103"/>
      <c r="M45" s="103"/>
      <c r="N45" s="103"/>
      <c r="O45" s="103"/>
      <c r="P45" s="103"/>
      <c r="Q45" s="103"/>
      <c r="R45" s="103"/>
    </row>
    <row r="46" spans="1:18" x14ac:dyDescent="0.35">
      <c r="A46" s="98"/>
      <c r="B46" s="99"/>
      <c r="C46" s="99"/>
      <c r="D46" s="99"/>
      <c r="E46" s="100"/>
      <c r="F46" s="101"/>
      <c r="G46" s="102"/>
      <c r="H46" s="102"/>
      <c r="I46" s="102"/>
      <c r="J46" s="103"/>
      <c r="K46" s="103"/>
      <c r="L46" s="103"/>
      <c r="M46" s="103"/>
      <c r="N46" s="103"/>
      <c r="O46" s="103"/>
      <c r="P46" s="103"/>
      <c r="Q46" s="103"/>
      <c r="R46" s="103"/>
    </row>
    <row r="47" spans="1:18" x14ac:dyDescent="0.35">
      <c r="A47" s="98"/>
      <c r="B47" s="99"/>
      <c r="C47" s="99"/>
      <c r="D47" s="99"/>
      <c r="E47" s="100"/>
      <c r="F47" s="101"/>
      <c r="G47" s="102"/>
      <c r="H47" s="102"/>
      <c r="I47" s="102"/>
      <c r="J47" s="103"/>
      <c r="K47" s="103"/>
      <c r="L47" s="103"/>
      <c r="M47" s="103"/>
      <c r="N47" s="103"/>
      <c r="O47" s="103"/>
      <c r="P47" s="103"/>
      <c r="Q47" s="103"/>
      <c r="R47" s="103"/>
    </row>
    <row r="48" spans="1:18" x14ac:dyDescent="0.35">
      <c r="A48" s="98"/>
      <c r="B48" s="99"/>
      <c r="C48" s="99"/>
      <c r="D48" s="99"/>
      <c r="E48" s="100"/>
      <c r="F48" s="101"/>
      <c r="G48" s="102"/>
      <c r="H48" s="102"/>
      <c r="I48" s="102"/>
      <c r="J48" s="103"/>
      <c r="K48" s="103"/>
      <c r="L48" s="103"/>
      <c r="M48" s="103"/>
      <c r="N48" s="103"/>
      <c r="O48" s="103"/>
      <c r="P48" s="103"/>
      <c r="Q48" s="103"/>
      <c r="R48" s="103"/>
    </row>
    <row r="49" spans="10:10" x14ac:dyDescent="0.35">
      <c r="J49" s="98"/>
    </row>
    <row r="50" spans="10:10" x14ac:dyDescent="0.35">
      <c r="J50" s="98"/>
    </row>
    <row r="51" spans="10:10" x14ac:dyDescent="0.35">
      <c r="J51" s="98"/>
    </row>
  </sheetData>
  <autoFilter ref="A2:U2">
    <sortState ref="A3:U22">
      <sortCondition descending="1" ref="T2"/>
    </sortState>
  </autoFilter>
  <mergeCells count="1">
    <mergeCell ref="L1:P1"/>
  </mergeCells>
  <printOptions horizontalCentered="1"/>
  <pageMargins left="0.25" right="0.25" top="0.75" bottom="0.75" header="0.3" footer="0.3"/>
  <pageSetup paperSize="193" scale="35" fitToHeight="0" orientation="landscape" r:id="rId1"/>
  <headerFooter scaleWithDoc="0">
    <oddHeader>&amp;L&amp;"Arial,Bold"&amp;12Draft July 10, 2014&amp;C&amp;"Arial,Bold"&amp;12Division 13 Division Project Scoring and Ranking - Bike and Pedestrian Modes&amp;R&amp;"Arial,Bold"&amp;12Draft July 10, 2014</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Q8"/>
  <sheetViews>
    <sheetView topLeftCell="AD1" zoomScale="50" zoomScaleNormal="50" workbookViewId="0"/>
  </sheetViews>
  <sheetFormatPr defaultColWidth="9.1796875" defaultRowHeight="12.5" x14ac:dyDescent="0.35"/>
  <cols>
    <col min="1" max="1" width="8.26953125" style="106" customWidth="1"/>
    <col min="2" max="2" width="21.81640625" style="106" customWidth="1"/>
    <col min="3" max="3" width="17.453125" style="106" customWidth="1"/>
    <col min="4" max="4" width="14.26953125" style="106" customWidth="1"/>
    <col min="5" max="5" width="20.1796875" style="106" customWidth="1"/>
    <col min="6" max="6" width="18.54296875" style="106" customWidth="1"/>
    <col min="7" max="7" width="21.1796875" style="107" customWidth="1"/>
    <col min="8" max="8" width="18.54296875" style="106" customWidth="1"/>
    <col min="9" max="9" width="19.81640625" style="106" customWidth="1"/>
    <col min="10" max="10" width="13.54296875" style="106" customWidth="1"/>
    <col min="11" max="11" width="13.7265625" style="106" customWidth="1"/>
    <col min="12" max="12" width="15.81640625" style="106" customWidth="1"/>
    <col min="13" max="13" width="29.1796875" style="106" customWidth="1"/>
    <col min="14" max="15" width="16.54296875" style="106" bestFit="1" customWidth="1"/>
    <col min="16" max="17" width="14.26953125" style="106" bestFit="1" customWidth="1"/>
    <col min="18" max="18" width="14.1796875" style="106" bestFit="1" customWidth="1"/>
    <col min="19" max="19" width="11.54296875" style="106" bestFit="1" customWidth="1"/>
    <col min="20" max="20" width="16.1796875" style="106" bestFit="1" customWidth="1"/>
    <col min="21" max="21" width="14.1796875" style="106" bestFit="1" customWidth="1"/>
    <col min="22" max="22" width="13.453125" style="106" bestFit="1" customWidth="1"/>
    <col min="23" max="23" width="11.54296875" style="106" bestFit="1" customWidth="1"/>
    <col min="24" max="24" width="13.1796875" style="106" bestFit="1" customWidth="1"/>
    <col min="25" max="26" width="11.54296875" style="106" bestFit="1" customWidth="1"/>
    <col min="27" max="29" width="17.1796875" style="106" bestFit="1" customWidth="1"/>
    <col min="30" max="30" width="18.1796875" style="106" bestFit="1" customWidth="1"/>
    <col min="31" max="31" width="14.26953125" style="106" bestFit="1" customWidth="1"/>
    <col min="32" max="32" width="16.54296875" style="106" bestFit="1" customWidth="1"/>
    <col min="33" max="33" width="18.26953125" style="106" bestFit="1" customWidth="1"/>
    <col min="34" max="34" width="16.1796875" style="106" bestFit="1" customWidth="1"/>
    <col min="35" max="35" width="16.54296875" style="106" bestFit="1" customWidth="1"/>
    <col min="36" max="36" width="16.1796875" style="106" bestFit="1" customWidth="1"/>
    <col min="37" max="37" width="16.453125" style="106" bestFit="1" customWidth="1"/>
    <col min="38" max="38" width="17.81640625" style="106" bestFit="1" customWidth="1"/>
    <col min="39" max="39" width="15.54296875" style="106" customWidth="1"/>
    <col min="40" max="40" width="13.453125" style="106" customWidth="1"/>
    <col min="41" max="41" width="14.81640625" style="106" customWidth="1"/>
    <col min="42" max="42" width="9.1796875" style="106"/>
    <col min="43" max="43" width="12.453125" style="106" customWidth="1"/>
    <col min="44" max="16384" width="9.1796875" style="106"/>
  </cols>
  <sheetData>
    <row r="2" spans="1:43" ht="63.75" x14ac:dyDescent="0.25">
      <c r="A2" s="1" t="s">
        <v>514</v>
      </c>
      <c r="B2" s="1" t="s">
        <v>515</v>
      </c>
      <c r="C2" s="1" t="s">
        <v>687</v>
      </c>
      <c r="D2" s="1" t="s">
        <v>688</v>
      </c>
      <c r="E2" s="1" t="s">
        <v>689</v>
      </c>
      <c r="F2" s="1" t="s">
        <v>2</v>
      </c>
      <c r="G2" s="1" t="s">
        <v>517</v>
      </c>
      <c r="H2" s="1" t="s">
        <v>3</v>
      </c>
      <c r="I2" s="1" t="s">
        <v>690</v>
      </c>
      <c r="J2" s="1" t="s">
        <v>691</v>
      </c>
      <c r="K2" s="1" t="s">
        <v>692</v>
      </c>
      <c r="L2" s="1" t="s">
        <v>693</v>
      </c>
      <c r="M2" s="1" t="s">
        <v>694</v>
      </c>
      <c r="N2" s="1" t="s">
        <v>123</v>
      </c>
      <c r="O2" s="1" t="s">
        <v>695</v>
      </c>
      <c r="P2" s="1" t="s">
        <v>696</v>
      </c>
      <c r="Q2" s="1" t="s">
        <v>697</v>
      </c>
      <c r="R2" s="1" t="s">
        <v>698</v>
      </c>
      <c r="S2" s="1" t="s">
        <v>699</v>
      </c>
      <c r="T2" s="1" t="s">
        <v>700</v>
      </c>
      <c r="U2" s="1" t="s">
        <v>701</v>
      </c>
      <c r="V2" s="1" t="s">
        <v>702</v>
      </c>
      <c r="W2" s="1" t="s">
        <v>703</v>
      </c>
      <c r="X2" s="1" t="s">
        <v>704</v>
      </c>
      <c r="Y2" s="1" t="s">
        <v>705</v>
      </c>
      <c r="Z2" s="1" t="s">
        <v>699</v>
      </c>
      <c r="AA2" s="1" t="s">
        <v>706</v>
      </c>
      <c r="AB2" s="1" t="s">
        <v>707</v>
      </c>
      <c r="AC2" s="1" t="s">
        <v>708</v>
      </c>
      <c r="AD2" s="1" t="s">
        <v>709</v>
      </c>
      <c r="AE2" s="1" t="s">
        <v>710</v>
      </c>
      <c r="AF2" s="1" t="s">
        <v>711</v>
      </c>
      <c r="AG2" s="1" t="s">
        <v>712</v>
      </c>
      <c r="AH2" s="1" t="s">
        <v>713</v>
      </c>
      <c r="AI2" s="1" t="s">
        <v>126</v>
      </c>
      <c r="AJ2" s="1" t="s">
        <v>127</v>
      </c>
      <c r="AK2" s="1" t="s">
        <v>714</v>
      </c>
      <c r="AL2" s="1" t="s">
        <v>715</v>
      </c>
      <c r="AM2" s="86" t="s">
        <v>526</v>
      </c>
      <c r="AN2" s="86" t="s">
        <v>9</v>
      </c>
      <c r="AO2" s="86" t="s">
        <v>136</v>
      </c>
      <c r="AP2" s="63" t="s">
        <v>405</v>
      </c>
      <c r="AQ2" s="63" t="s">
        <v>134</v>
      </c>
    </row>
    <row r="3" spans="1:43" ht="88" customHeight="1" x14ac:dyDescent="0.25">
      <c r="A3" s="106" t="s">
        <v>716</v>
      </c>
      <c r="B3" s="106" t="s">
        <v>717</v>
      </c>
      <c r="C3" s="106">
        <v>13</v>
      </c>
      <c r="D3" s="106" t="s">
        <v>718</v>
      </c>
      <c r="E3" s="107" t="s">
        <v>719</v>
      </c>
      <c r="F3" s="106" t="s">
        <v>91</v>
      </c>
      <c r="G3" s="106" t="s">
        <v>720</v>
      </c>
      <c r="I3" s="92">
        <v>59950</v>
      </c>
      <c r="J3" s="92">
        <v>26138</v>
      </c>
      <c r="K3" s="92">
        <v>5996</v>
      </c>
      <c r="L3" s="92">
        <v>27816</v>
      </c>
      <c r="M3" s="106">
        <v>4.55</v>
      </c>
      <c r="N3" s="106" t="s">
        <v>17</v>
      </c>
      <c r="O3" s="106">
        <v>100</v>
      </c>
      <c r="P3" s="106">
        <v>13</v>
      </c>
      <c r="Q3" s="106">
        <v>100</v>
      </c>
      <c r="R3" s="106">
        <v>0.56999999999999995</v>
      </c>
      <c r="S3" s="106">
        <v>81</v>
      </c>
      <c r="T3" s="106">
        <v>1.56</v>
      </c>
      <c r="U3" s="106">
        <v>1.4</v>
      </c>
      <c r="V3" s="106">
        <v>2.06</v>
      </c>
      <c r="W3" s="106">
        <v>159974</v>
      </c>
      <c r="X3" s="106">
        <v>4</v>
      </c>
      <c r="Y3" s="106">
        <v>43</v>
      </c>
      <c r="Z3" s="106">
        <v>81</v>
      </c>
      <c r="AA3" s="106">
        <v>1</v>
      </c>
      <c r="AB3" s="106">
        <v>0</v>
      </c>
      <c r="AC3" s="106">
        <v>1</v>
      </c>
      <c r="AD3" s="106">
        <v>1400263</v>
      </c>
      <c r="AE3" s="106" t="s">
        <v>721</v>
      </c>
      <c r="AF3" s="106">
        <v>159974</v>
      </c>
      <c r="AG3" s="106">
        <v>77803</v>
      </c>
      <c r="AH3" s="106">
        <v>0</v>
      </c>
      <c r="AI3" s="106">
        <v>0</v>
      </c>
      <c r="AJ3" s="106">
        <v>0</v>
      </c>
      <c r="AK3" s="106">
        <v>0</v>
      </c>
      <c r="AL3" s="106">
        <v>20</v>
      </c>
      <c r="AM3" s="106">
        <v>1</v>
      </c>
      <c r="AN3" s="106">
        <v>10</v>
      </c>
      <c r="AO3" s="106" t="s">
        <v>722</v>
      </c>
      <c r="AP3" s="106">
        <f>M3+0.25*SUM(AH3:AL3)</f>
        <v>9.5500000000000007</v>
      </c>
      <c r="AQ3" s="106">
        <v>1</v>
      </c>
    </row>
    <row r="6" spans="1:43" ht="12.75" x14ac:dyDescent="0.25">
      <c r="G6" s="107" t="s">
        <v>139</v>
      </c>
    </row>
    <row r="8" spans="1:43" ht="12.75" x14ac:dyDescent="0.25">
      <c r="G8" s="107" t="s">
        <v>139</v>
      </c>
    </row>
  </sheetData>
  <pageMargins left="0.25" right="0.25" top="0.75" bottom="0.75" header="0.3" footer="0.3"/>
  <pageSetup paperSize="193" scale="20" fitToHeight="0" orientation="landscape" r:id="rId1"/>
  <headerFooter>
    <oddHeader>&amp;L&amp;"Arial,Bold"&amp;16Draft, July 10, 2014&amp;C&amp;"Arial,Bold"&amp;16Division 13 Division Needs Project Scoring and Ranking - Public Transit Mode&amp;R&amp;"Arial,Bold"&amp;16Draft, July 10, 2014</oddHeader>
    <oddFooter>&amp;C&amp;"Arial,Bold"&amp;14Page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topLeftCell="O1" zoomScale="50" zoomScaleNormal="50" workbookViewId="0"/>
  </sheetViews>
  <sheetFormatPr defaultColWidth="9.1796875" defaultRowHeight="14.5" x14ac:dyDescent="0.35"/>
  <cols>
    <col min="1" max="1" width="8.81640625" customWidth="1"/>
    <col min="2" max="2" width="20.1796875" customWidth="1"/>
    <col min="3" max="3" width="34.54296875" customWidth="1"/>
    <col min="4" max="4" width="25.1796875" customWidth="1"/>
    <col min="5" max="5" width="18.54296875" customWidth="1"/>
    <col min="6" max="6" width="17.1796875" customWidth="1"/>
    <col min="7" max="7" width="14.26953125" customWidth="1"/>
    <col min="8" max="8" width="12.1796875" customWidth="1"/>
    <col min="10" max="10" width="20.1796875" customWidth="1"/>
    <col min="11" max="11" width="15.1796875" customWidth="1"/>
    <col min="13" max="13" width="13.7265625" hidden="1" customWidth="1"/>
    <col min="14" max="14" width="0" hidden="1" customWidth="1"/>
    <col min="15" max="15" width="26.81640625" customWidth="1"/>
    <col min="17" max="17" width="13.81640625" customWidth="1"/>
  </cols>
  <sheetData>
    <row r="1" spans="1:17" ht="26.25" x14ac:dyDescent="0.4">
      <c r="H1" s="125" t="s">
        <v>513</v>
      </c>
      <c r="I1" s="125"/>
      <c r="J1" s="125"/>
      <c r="K1" s="125"/>
      <c r="L1" s="125"/>
    </row>
    <row r="2" spans="1:17" s="97" customFormat="1" ht="63.75" x14ac:dyDescent="0.25">
      <c r="A2" s="8" t="s">
        <v>514</v>
      </c>
      <c r="B2" s="8" t="s">
        <v>688</v>
      </c>
      <c r="C2" s="8" t="s">
        <v>517</v>
      </c>
      <c r="D2" s="108" t="s">
        <v>690</v>
      </c>
      <c r="E2" s="109" t="s">
        <v>123</v>
      </c>
      <c r="F2" s="109" t="s">
        <v>723</v>
      </c>
      <c r="G2" s="8" t="s">
        <v>724</v>
      </c>
      <c r="H2" s="1" t="s">
        <v>131</v>
      </c>
      <c r="I2" s="1" t="s">
        <v>725</v>
      </c>
      <c r="J2" s="110" t="s">
        <v>525</v>
      </c>
      <c r="K2" s="111" t="s">
        <v>526</v>
      </c>
      <c r="L2" s="111" t="s">
        <v>726</v>
      </c>
      <c r="M2" s="111" t="s">
        <v>727</v>
      </c>
      <c r="N2" s="111" t="s">
        <v>728</v>
      </c>
      <c r="O2" s="3" t="s">
        <v>136</v>
      </c>
      <c r="P2" s="63" t="s">
        <v>133</v>
      </c>
      <c r="Q2" s="63" t="s">
        <v>134</v>
      </c>
    </row>
    <row r="3" spans="1:17" s="114" customFormat="1" ht="78.650000000000006" customHeight="1" x14ac:dyDescent="0.25">
      <c r="A3" s="106" t="s">
        <v>729</v>
      </c>
      <c r="B3" s="106" t="s">
        <v>730</v>
      </c>
      <c r="C3" s="106" t="s">
        <v>731</v>
      </c>
      <c r="D3" s="107">
        <v>369622000</v>
      </c>
      <c r="E3" s="106" t="s">
        <v>58</v>
      </c>
      <c r="F3" s="106" t="s">
        <v>732</v>
      </c>
      <c r="G3" s="109">
        <v>24.46</v>
      </c>
      <c r="H3" s="94">
        <v>20</v>
      </c>
      <c r="I3" s="94">
        <v>20</v>
      </c>
      <c r="J3" s="112">
        <v>40</v>
      </c>
      <c r="K3" s="113">
        <v>1</v>
      </c>
      <c r="L3" s="113">
        <v>0</v>
      </c>
      <c r="M3" s="114">
        <f>G3+J3</f>
        <v>64.460000000000008</v>
      </c>
      <c r="N3" s="114">
        <v>1</v>
      </c>
      <c r="O3" s="114" t="s">
        <v>733</v>
      </c>
      <c r="P3" s="114">
        <f>G3+J3*0.15</f>
        <v>30.46</v>
      </c>
      <c r="Q3" s="114">
        <v>1</v>
      </c>
    </row>
    <row r="5" spans="1:17" ht="15" x14ac:dyDescent="0.25">
      <c r="B5" t="s">
        <v>139</v>
      </c>
      <c r="D5" t="s">
        <v>139</v>
      </c>
    </row>
    <row r="7" spans="1:17" ht="15" x14ac:dyDescent="0.25">
      <c r="F7" t="s">
        <v>139</v>
      </c>
    </row>
    <row r="8" spans="1:17" ht="15" x14ac:dyDescent="0.25">
      <c r="B8" t="s">
        <v>139</v>
      </c>
      <c r="G8" t="s">
        <v>139</v>
      </c>
    </row>
    <row r="10" spans="1:17" ht="15" x14ac:dyDescent="0.25">
      <c r="D10" t="s">
        <v>139</v>
      </c>
    </row>
  </sheetData>
  <mergeCells count="1">
    <mergeCell ref="H1:L1"/>
  </mergeCells>
  <pageMargins left="0.25" right="0.25" top="0.75" bottom="0.75" header="0.3" footer="0.3"/>
  <pageSetup scale="52" fitToHeight="0" orientation="landscape" r:id="rId1"/>
  <headerFooter>
    <oddHeader>&amp;LDraft July 10, 2014&amp;CDivision 13 Project Scoring and Ranking - Regional Rail&amp;RDraft July 10, 2014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ef604a7-ebc4-47af-96e9-7f1ad444f50a"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Scores xmlns="7c0fc6b6-ee38-4a57-96ff-21e268a170ce">Preliminary Scores</Scores>
    <order0 xmlns="7c0fc6b6-ee38-4a57-96ff-21e268a170ce">27</order0>
    <_dlc_DocIdPersistId xmlns="16f00c2e-ac5c-418b-9f13-a0771dbd417d">false</_dlc_DocIdPersistId>
    <_dlc_DocId xmlns="16f00c2e-ac5c-418b-9f13-a0771dbd417d">CONNECT-498-25</_dlc_DocId>
    <_dlc_DocIdUrl xmlns="16f00c2e-ac5c-418b-9f13-a0771dbd417d">
      <Url>https://connect.ncdot.gov/projects/planning/_layouts/DocIdRedir.aspx?ID=CONNECT-498-25</Url>
      <Description>CONNECT-498-25</Description>
    </_dlc_DocIdUrl>
    <URL xmlns="http://schemas.microsoft.com/sharepoint/v3">
      <Url xsi:nil="true"/>
      <Description xsi:nil="true"/>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37E58BD-6C7F-4D78-BB70-948CE06FBA3A}"/>
</file>

<file path=customXml/itemProps2.xml><?xml version="1.0" encoding="utf-8"?>
<ds:datastoreItem xmlns:ds="http://schemas.openxmlformats.org/officeDocument/2006/customXml" ds:itemID="{EC26419C-BFC2-4B7F-9AF0-83DE5BBBDCDA}"/>
</file>

<file path=customXml/itemProps3.xml><?xml version="1.0" encoding="utf-8"?>
<ds:datastoreItem xmlns:ds="http://schemas.openxmlformats.org/officeDocument/2006/customXml" ds:itemID="{868F2E06-ADBB-4579-A4E2-13DF370FA305}"/>
</file>

<file path=customXml/itemProps4.xml><?xml version="1.0" encoding="utf-8"?>
<ds:datastoreItem xmlns:ds="http://schemas.openxmlformats.org/officeDocument/2006/customXml" ds:itemID="{C1FD9B07-8495-42BC-B769-C7B9ED72DD73}"/>
</file>

<file path=customXml/itemProps5.xml><?xml version="1.0" encoding="utf-8"?>
<ds:datastoreItem xmlns:ds="http://schemas.openxmlformats.org/officeDocument/2006/customXml" ds:itemID="{C3C14020-4D1A-4172-95AD-DFD73D906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All Reg Needs Assigned Points</vt:lpstr>
      <vt:lpstr>All Div Needs Assigned Points</vt:lpstr>
      <vt:lpstr>Highway, Reg Needs</vt:lpstr>
      <vt:lpstr>Highway, Div Needs</vt:lpstr>
      <vt:lpstr>Aviation, Reg Needs</vt:lpstr>
      <vt:lpstr>Aviation, Div Needs</vt:lpstr>
      <vt:lpstr>Bike&amp;Ped, Div Needs</vt:lpstr>
      <vt:lpstr>PTD, Div Needs</vt:lpstr>
      <vt:lpstr>Rail, Reg Needs</vt:lpstr>
      <vt:lpstr>Rail, Div Needs</vt:lpstr>
      <vt:lpstr>Sheet1</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Dietrich, David</dc:creator>
  <cp:lastModifiedBy>Solberg, Kristina L</cp:lastModifiedBy>
  <dcterms:created xsi:type="dcterms:W3CDTF">2014-07-14T14:14:55Z</dcterms:created>
  <dcterms:modified xsi:type="dcterms:W3CDTF">2014-07-14T15:30:13Z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1700</vt:r8>
  </property>
  <property fmtid="{D5CDD505-2E9C-101B-9397-08002B2CF9AE}" pid="3" name="_dlc_DocIdItemGuid">
    <vt:lpwstr>2b55cec0-4ea2-4095-97e6-04e051e4ee25</vt:lpwstr>
  </property>
  <property fmtid="{D5CDD505-2E9C-101B-9397-08002B2CF9AE}" pid="4" name="xd_Signature">
    <vt:bool>false</vt:bool>
  </property>
  <property fmtid="{D5CDD505-2E9C-101B-9397-08002B2CF9AE}" pid="5" name="xd_ProgID">
    <vt:lpwstr/>
  </property>
  <property fmtid="{D5CDD505-2E9C-101B-9397-08002B2CF9AE}" pid="6" name="ContentTypeId">
    <vt:lpwstr>0x010100B5BABCA67EDE7045AB4C3D83F197EF35</vt:lpwstr>
  </property>
  <property fmtid="{D5CDD505-2E9C-101B-9397-08002B2CF9AE}" pid="7" name="TemplateUrl">
    <vt:lpwstr/>
  </property>
  <property fmtid="{D5CDD505-2E9C-101B-9397-08002B2CF9AE}" pid="8" name="_SourceUrl">
    <vt:lpwstr/>
  </property>
  <property fmtid="{D5CDD505-2E9C-101B-9397-08002B2CF9AE}" pid="9" name="_SharedFileIndex">
    <vt:lpwstr/>
  </property>
</Properties>
</file>